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codeName="ThisWorkbook" defaultThemeVersion="124226"/>
  <mc:AlternateContent xmlns:mc="http://schemas.openxmlformats.org/markup-compatibility/2006">
    <mc:Choice Requires="x15">
      <x15ac:absPath xmlns:x15ac="http://schemas.microsoft.com/office/spreadsheetml/2010/11/ac" url="C:\Users\mplopes01\Documents\2_Boletins\BTL\"/>
    </mc:Choice>
  </mc:AlternateContent>
  <xr:revisionPtr revIDLastSave="0" documentId="13_ncr:1_{C0F84E90-688F-4710-8B9D-FDDDD6ECE68B}" xr6:coauthVersionLast="47" xr6:coauthVersionMax="47" xr10:uidLastSave="{00000000-0000-0000-0000-000000000000}"/>
  <workbookProtection workbookAlgorithmName="SHA-512" workbookHashValue="AMZ3WEXaRPCM6RecFp9M4n0PWaswSMBU15gIQcBGzyamrUWZAZSWuTK+J98lo0tR+SW/IOb3foM5s6p70iAtdA==" workbookSaltValue="dL1I2RDFa+onGwjwb31uaw==" workbookSpinCount="100000" lockStructure="1"/>
  <bookViews>
    <workbookView xWindow="-108" yWindow="-108" windowWidth="23256" windowHeight="12576" tabRatio="610" xr2:uid="{00000000-000D-0000-FFFF-FFFF00000000}"/>
  </bookViews>
  <sheets>
    <sheet name="Audiovisuais" sheetId="1" r:id="rId1"/>
    <sheet name="T1" sheetId="4" state="hidden" r:id="rId2"/>
    <sheet name="T2" sheetId="5" state="hidden" r:id="rId3"/>
  </sheets>
  <definedNames>
    <definedName name="English">#REF!</definedName>
    <definedName name="Español">#REF!</definedName>
    <definedName name="Français">#REF!</definedName>
    <definedName name="Português">#REF!</definedName>
    <definedName name="_xlnm.Print_Area" localSheetId="0">Audiovisuais!$A$1:$S$97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 i="4" l="1"/>
  <c r="B11" i="4"/>
  <c r="C10" i="4"/>
  <c r="C9" i="4"/>
  <c r="C7" i="4"/>
  <c r="C6" i="4"/>
  <c r="C5" i="4"/>
  <c r="C4" i="4"/>
  <c r="I77" i="1"/>
  <c r="K4" i="1"/>
  <c r="I76" i="1" l="1"/>
  <c r="Q63" i="1"/>
  <c r="Q61" i="1"/>
  <c r="G55" i="1"/>
  <c r="U1" i="1"/>
  <c r="N81" i="1"/>
  <c r="AC11" i="1" l="1"/>
  <c r="AB2" i="1"/>
  <c r="O25" i="1" s="1"/>
  <c r="V11" i="1"/>
  <c r="Z11" i="1"/>
  <c r="O29" i="1" s="1"/>
  <c r="Q29" i="1" s="1"/>
  <c r="W11" i="1"/>
  <c r="AA11" i="1"/>
  <c r="O31" i="1" s="1"/>
  <c r="Q31" i="1" s="1"/>
  <c r="X11" i="1"/>
  <c r="AB11" i="1"/>
  <c r="O35" i="1" s="1"/>
  <c r="Q35" i="1" s="1"/>
  <c r="Y11" i="1"/>
  <c r="O37" i="1"/>
  <c r="Q37" i="1" s="1"/>
  <c r="AA2" i="1"/>
  <c r="O23" i="1" s="1"/>
  <c r="V2" i="1" l="1"/>
  <c r="AE3" i="1"/>
  <c r="AE2" i="1"/>
  <c r="AF1" i="1"/>
  <c r="J74" i="1" s="1"/>
  <c r="Q25" i="1"/>
  <c r="Q23" i="1"/>
  <c r="Z2" i="1"/>
  <c r="Y2" i="1"/>
  <c r="X2" i="1"/>
  <c r="W2" i="1"/>
  <c r="H60" i="1"/>
  <c r="A1" i="5"/>
  <c r="A1" i="4"/>
  <c r="A38" i="5" l="1"/>
  <c r="E85" i="1" s="1"/>
  <c r="A43" i="5"/>
  <c r="E87" i="1" s="1"/>
  <c r="O40" i="1"/>
  <c r="Q40" i="1" s="1"/>
  <c r="O46" i="1"/>
  <c r="Q46" i="1" s="1"/>
  <c r="O48" i="1"/>
  <c r="Q48" i="1" s="1"/>
  <c r="O21" i="1"/>
  <c r="Q21" i="1" s="1"/>
  <c r="O43" i="1"/>
  <c r="Q43" i="1" s="1"/>
  <c r="M21" i="4"/>
  <c r="D61" i="1" s="1"/>
  <c r="M26" i="4"/>
  <c r="D63" i="1" s="1"/>
  <c r="G31" i="4"/>
  <c r="M11" i="4"/>
  <c r="D35" i="1" s="1"/>
  <c r="M16" i="4"/>
  <c r="D37" i="1" s="1"/>
  <c r="M1" i="4"/>
  <c r="M6" i="4"/>
  <c r="C28" i="1" s="1"/>
  <c r="A13" i="5"/>
  <c r="C14" i="1" s="1"/>
  <c r="A28" i="5"/>
  <c r="E43" i="1" s="1"/>
  <c r="A8" i="5"/>
  <c r="C7" i="1" s="1"/>
  <c r="A23" i="5"/>
  <c r="E40" i="1" s="1"/>
  <c r="A3" i="5"/>
  <c r="A6" i="1" s="1"/>
  <c r="A33" i="5"/>
  <c r="E81" i="1" s="1"/>
  <c r="A18" i="5"/>
  <c r="C66" i="1" s="1"/>
  <c r="K6" i="4"/>
  <c r="E77" i="1" s="1"/>
  <c r="K1" i="4"/>
  <c r="F75" i="1" s="1"/>
  <c r="I16" i="4"/>
  <c r="E20" i="1" s="1"/>
  <c r="A27" i="4"/>
  <c r="C90" i="1" s="1"/>
  <c r="C27" i="4"/>
  <c r="I11" i="4"/>
  <c r="K11" i="4"/>
  <c r="J73" i="1" s="1"/>
  <c r="E11" i="4"/>
  <c r="C46" i="1" s="1"/>
  <c r="E21" i="4"/>
  <c r="C81" i="1" s="1"/>
  <c r="A22" i="4"/>
  <c r="C94" i="1" s="1"/>
  <c r="C32" i="4"/>
  <c r="G26" i="4"/>
  <c r="C12" i="1" s="1"/>
  <c r="I1" i="4"/>
  <c r="E46" i="1" s="1"/>
  <c r="G16" i="4"/>
  <c r="C60" i="1" s="1"/>
  <c r="G11" i="4"/>
  <c r="A2" i="1" s="1"/>
  <c r="G6" i="4"/>
  <c r="C10" i="1" s="1"/>
  <c r="G1" i="4"/>
  <c r="E1" i="4"/>
  <c r="C34" i="1" s="1"/>
  <c r="A32" i="4"/>
  <c r="C40" i="1" s="1"/>
  <c r="A17" i="4"/>
  <c r="A5" i="1" s="1"/>
  <c r="C22" i="4"/>
  <c r="I6" i="4"/>
  <c r="E48" i="1" s="1"/>
  <c r="G21" i="4"/>
  <c r="J9" i="1" s="1"/>
  <c r="C17" i="4"/>
  <c r="I69" i="1" s="1"/>
  <c r="E6" i="4"/>
  <c r="C39" i="1" s="1"/>
  <c r="E16" i="4"/>
  <c r="A4" i="1" l="1"/>
  <c r="E76" i="1"/>
  <c r="H74" i="1"/>
  <c r="N63" i="1"/>
  <c r="N61" i="1"/>
  <c r="N35" i="1"/>
  <c r="N37" i="1"/>
  <c r="N31" i="1"/>
  <c r="N29" i="1"/>
  <c r="D29" i="1"/>
  <c r="D31" i="1"/>
  <c r="M20" i="1"/>
  <c r="M60" i="1"/>
  <c r="Q20" i="1"/>
  <c r="Q60" i="1"/>
  <c r="C11" i="1"/>
  <c r="C55" i="1"/>
  <c r="N46" i="1"/>
  <c r="N40" i="1"/>
  <c r="N25" i="1"/>
  <c r="N21" i="1"/>
  <c r="N43" i="1"/>
  <c r="N48" i="1"/>
  <c r="N23" i="1"/>
  <c r="N90" i="1"/>
  <c r="E69" i="1"/>
  <c r="K74" i="1" l="1"/>
  <c r="M75" i="1" s="1"/>
  <c r="M76" i="1" s="1"/>
  <c r="M77" i="1" s="1"/>
</calcChain>
</file>

<file path=xl/sharedStrings.xml><?xml version="1.0" encoding="utf-8"?>
<sst xmlns="http://schemas.openxmlformats.org/spreadsheetml/2006/main" count="244" uniqueCount="226">
  <si>
    <t>Nº Contribuinte:</t>
  </si>
  <si>
    <t>unid.</t>
  </si>
  <si>
    <t>unid</t>
  </si>
  <si>
    <t>Assinatura:</t>
  </si>
  <si>
    <t>Data:</t>
  </si>
  <si>
    <t xml:space="preserve">* </t>
  </si>
  <si>
    <t>Euro</t>
  </si>
  <si>
    <t>Valor</t>
  </si>
  <si>
    <t>Horário:</t>
  </si>
  <si>
    <t>407 757</t>
  </si>
  <si>
    <t>409 102</t>
  </si>
  <si>
    <t>LCD 32"</t>
  </si>
  <si>
    <t>ASSISTÊNCIA TÉCNICA</t>
  </si>
  <si>
    <t>408 355</t>
  </si>
  <si>
    <t>408 356</t>
  </si>
  <si>
    <t>Português</t>
  </si>
  <si>
    <t>English</t>
  </si>
  <si>
    <t>Español</t>
  </si>
  <si>
    <t>Campos Obrigatórios</t>
  </si>
  <si>
    <t>Required Fields</t>
  </si>
  <si>
    <t>Campos Obligatórios</t>
  </si>
  <si>
    <t>NIF:</t>
  </si>
  <si>
    <t>Signature:</t>
  </si>
  <si>
    <t>Firma:</t>
  </si>
  <si>
    <t>Date:</t>
  </si>
  <si>
    <t>Fecha:</t>
  </si>
  <si>
    <t>Quant.</t>
  </si>
  <si>
    <t>Qty</t>
  </si>
  <si>
    <t>Cant.</t>
  </si>
  <si>
    <t>unit</t>
  </si>
  <si>
    <t>Cost</t>
  </si>
  <si>
    <t>SOUND</t>
  </si>
  <si>
    <t>TECHNICAL SUPPORT</t>
  </si>
  <si>
    <t>ASISTENCIA TÉCNICA</t>
  </si>
  <si>
    <t>Schedule:</t>
  </si>
  <si>
    <t>Horario:</t>
  </si>
  <si>
    <t>Pack 1</t>
  </si>
  <si>
    <t>Pack 2</t>
  </si>
  <si>
    <t>SONORIZAÇÃO</t>
  </si>
  <si>
    <t>SONORIZACIÓN</t>
  </si>
  <si>
    <t>Kit de som com 2 colunas, Amplificador, Mesa de Áudio e Emissor de Mão</t>
  </si>
  <si>
    <t>Kit de sonido con 2 Altavoces, Amplificador, Mesa de Audio y Emisor de Mano</t>
  </si>
  <si>
    <t>Kit de sonido con 4 Altavoces, Amplificador, Mesa de Audio y Emisor de Mano</t>
  </si>
  <si>
    <t>Sound kit with 2 Speaker, Amplifier, Audio Mixer and Microphone Transmitter</t>
  </si>
  <si>
    <t>Sound kit with 4 Speaker, Amplifier, Audio Mixer and Microphone Transmitter</t>
  </si>
  <si>
    <t>Kit de som com 4 colunas, Amplificador, Mesa de Áudio e Emissor de Mão</t>
  </si>
  <si>
    <t>Microfone com fio (Mesa, Tripé ou Púlpito)</t>
  </si>
  <si>
    <t>Microfone sem fio (Tripé ou Lapela)</t>
  </si>
  <si>
    <t>Wired Microphone (Table Tripod or Pulpit)</t>
  </si>
  <si>
    <t>Micrófono con cable (Mesa, Trípode o Púlpito)</t>
  </si>
  <si>
    <t>Micrófono sin cable  (de Solapa o Trípode)</t>
  </si>
  <si>
    <t>Wireless Microphone (Lavalier or Tripod)</t>
  </si>
  <si>
    <t>409 710</t>
  </si>
  <si>
    <t>409 711</t>
  </si>
  <si>
    <t>DVD</t>
  </si>
  <si>
    <t>Bluray</t>
  </si>
  <si>
    <t>LCD 32</t>
  </si>
  <si>
    <t>LED 40</t>
  </si>
  <si>
    <t>LED 55</t>
  </si>
  <si>
    <t>Kit 2</t>
  </si>
  <si>
    <t>Kit 4</t>
  </si>
  <si>
    <t>Lapela</t>
  </si>
  <si>
    <t>Tripe</t>
  </si>
  <si>
    <t>T: 00-351-21-892 13 93</t>
  </si>
  <si>
    <t>Français</t>
  </si>
  <si>
    <t>Qté</t>
  </si>
  <si>
    <t>Coût</t>
  </si>
  <si>
    <t>Micro avec fil (Tableau, Trépied ou Chaire)</t>
  </si>
  <si>
    <t>Micro sans fil (Tableau, Trépied ou Chaire)</t>
  </si>
  <si>
    <t>Nº Contribuable:</t>
  </si>
  <si>
    <t>ASSISTANCE TECHNIQUE</t>
  </si>
  <si>
    <t>Kit sonore avec 2 colonnes, Amplificateur, Table de Audio,  et l'Émetteur Main</t>
  </si>
  <si>
    <t>Kit sonore avec 4 colonnes, Amplificateur, Table de Audio,  et l'Émetteur Main</t>
  </si>
  <si>
    <t>VAT Number:</t>
  </si>
  <si>
    <t>Language / Idioma / Idiome</t>
  </si>
  <si>
    <t>Nome da Empresa Expositora:</t>
  </si>
  <si>
    <t>Company Name Exhibitor:</t>
  </si>
  <si>
    <t>Nombre de la Empresa Expositora:</t>
  </si>
  <si>
    <t>Nom de l'Entreprise Exposant:</t>
  </si>
  <si>
    <t>servifil@ccl.fil.pt</t>
  </si>
  <si>
    <t>Champs Obligatoires</t>
  </si>
  <si>
    <t>●</t>
  </si>
  <si>
    <t>SOM BASE</t>
  </si>
  <si>
    <t>SOUND BASE</t>
  </si>
  <si>
    <t>SONIDO BASE</t>
  </si>
  <si>
    <t>SONNER BASE</t>
  </si>
  <si>
    <t>MICROFONES</t>
  </si>
  <si>
    <t>MICROPHONE</t>
  </si>
  <si>
    <t>MICRÓFONOS</t>
  </si>
  <si>
    <t>MICROPHONES</t>
  </si>
  <si>
    <t>Pagamento a favor de:   LISBOA-FEIRAS CONGRESSOS E EVENTOS   (referência)</t>
  </si>
  <si>
    <t>Payment in favor of:    LISBOA-FEIRAS CONGRESSOS E EVENTOS   (reference)</t>
  </si>
  <si>
    <t>Pago a favor de:    LISBOA-FEIRAS CONGRESSOS E EVENTOS   (referencia)</t>
  </si>
  <si>
    <t>Paiement en faveur de:  LISBOA-FEIRAS CONGRESSOS E EVENTOS  (référence)</t>
  </si>
  <si>
    <t>Pais:</t>
  </si>
  <si>
    <t>Country:</t>
  </si>
  <si>
    <t>Pays:</t>
  </si>
  <si>
    <t>PORTUGAL</t>
  </si>
  <si>
    <t xml:space="preserve">PORTUGAL </t>
  </si>
  <si>
    <t>PT</t>
  </si>
  <si>
    <t xml:space="preserve">PT </t>
  </si>
  <si>
    <r>
      <rPr>
        <b/>
        <sz val="9"/>
        <color theme="3"/>
        <rFont val="Calibri"/>
        <family val="2"/>
        <scheme val="minor"/>
      </rPr>
      <t>Caixa Geral de Depósitos –</t>
    </r>
    <r>
      <rPr>
        <b/>
        <sz val="10"/>
        <color theme="3"/>
        <rFont val="Calibri"/>
        <family val="2"/>
        <scheme val="minor"/>
      </rPr>
      <t xml:space="preserve"> IBAN PT50 0035 0557 00028190130 46 – </t>
    </r>
    <r>
      <rPr>
        <b/>
        <sz val="9"/>
        <color theme="3"/>
        <rFont val="Calibri"/>
        <family val="2"/>
        <scheme val="minor"/>
      </rPr>
      <t>BIC/SWIFT:</t>
    </r>
    <r>
      <rPr>
        <b/>
        <sz val="10"/>
        <color theme="3"/>
        <rFont val="Calibri"/>
        <family val="2"/>
        <scheme val="minor"/>
      </rPr>
      <t xml:space="preserve"> CGDIPTPL</t>
    </r>
  </si>
  <si>
    <r>
      <rPr>
        <b/>
        <sz val="9"/>
        <color theme="3"/>
        <rFont val="Calibri"/>
        <family val="2"/>
        <scheme val="minor"/>
      </rPr>
      <t xml:space="preserve">Banco Montepio Geral  -  </t>
    </r>
    <r>
      <rPr>
        <b/>
        <sz val="10"/>
        <color theme="3"/>
        <rFont val="Calibri"/>
        <family val="2"/>
        <scheme val="minor"/>
      </rPr>
      <t>IBAN: PT50 0036 0088 9910 0059 356 91</t>
    </r>
    <r>
      <rPr>
        <b/>
        <sz val="9"/>
        <color theme="3"/>
        <rFont val="Calibri"/>
        <family val="2"/>
        <scheme val="minor"/>
      </rPr>
      <t xml:space="preserve"> -  BIC/SWIFT:</t>
    </r>
    <r>
      <rPr>
        <b/>
        <sz val="10"/>
        <color theme="3"/>
        <rFont val="Calibri"/>
        <family val="2"/>
        <scheme val="minor"/>
      </rPr>
      <t xml:space="preserve"> MPIOPTPL</t>
    </r>
  </si>
  <si>
    <t>SUB-TOTAL</t>
  </si>
  <si>
    <t>TOTAL DA REQUISIÇÃO</t>
  </si>
  <si>
    <t>TOTAL REQUEST</t>
  </si>
  <si>
    <t>TOTAL DE LA SOLICITUD</t>
  </si>
  <si>
    <t>TOTAL DE LA DEMANDE</t>
  </si>
  <si>
    <t>1º dia de Feira</t>
  </si>
  <si>
    <t>Entrega de Stand</t>
  </si>
  <si>
    <t>Último dia de Desmontagem</t>
  </si>
  <si>
    <t>Requisições durante a Montagem e Realização tem um AGRAVAMENTO de 30% e está sujeita à disponibilidade do produto</t>
  </si>
  <si>
    <t>Requisitions during the Setting-up and Realization have a PENALTY of 30% and is subject to availability of the product</t>
  </si>
  <si>
    <t>Solicitudes durante el Montaje y Realización provocarán un INCREMENTO de 30% y estan sujetas a la disponibilidad del producto</t>
  </si>
  <si>
    <t>Les demandes lors de l'Assemblage et de Réalisation a AUGMENTÉ de 30% et sous réserve de disponibilité du produit</t>
  </si>
  <si>
    <t>Atenção!</t>
  </si>
  <si>
    <t>Attention!</t>
  </si>
  <si>
    <t>¡Atención!</t>
  </si>
  <si>
    <t>Enviar para:</t>
  </si>
  <si>
    <t>Send to:</t>
  </si>
  <si>
    <t>Enviar a:</t>
  </si>
  <si>
    <t>Envoyer à:</t>
  </si>
  <si>
    <t>LISBOA-FEIRAS CONGRESSOS E EVENTOS-FCE / ASSOCIAÇÃO EMPRESARIAL</t>
  </si>
  <si>
    <t>Rua do Bojador, Parque das Nações   -   1998-010 Lisboa   -   PORTUGAL</t>
  </si>
  <si>
    <t>Fax: 00-351-21-892 17 54</t>
  </si>
  <si>
    <t>Pág. 2</t>
  </si>
  <si>
    <r>
      <rPr>
        <b/>
        <sz val="10"/>
        <color theme="3"/>
        <rFont val="Calibri"/>
        <family val="2"/>
      </rPr>
      <t>UNICRE</t>
    </r>
    <r>
      <rPr>
        <b/>
        <sz val="9"/>
        <color theme="3"/>
        <rFont val="Calibri"/>
        <family val="2"/>
      </rPr>
      <t xml:space="preserve">  </t>
    </r>
    <r>
      <rPr>
        <b/>
        <sz val="8"/>
        <color theme="3"/>
        <rFont val="Calibri"/>
        <family val="2"/>
      </rPr>
      <t>(VISA, Mastercard, American Express)</t>
    </r>
  </si>
  <si>
    <t>https://pagamentos.reduniq.pt/payments/3123865/cclfil/</t>
  </si>
  <si>
    <t>Se for uma REGIÃO AUTÓNOMA, indique qual:    (Aplica-se apenas às Empresas Portuguesas)</t>
  </si>
  <si>
    <t>If it is an Autonomous Region, indicate which:    (Only applies to Portuguese Companies)</t>
  </si>
  <si>
    <t>Si es una Región Autonómica, indique cual:    (Sólo se aplica a las Empresas Portuguesas)</t>
  </si>
  <si>
    <t>S'il s'agit une Région Autonome, indiquer lequel: (s'applique uniquement aux Entreprises Portugaises)</t>
  </si>
  <si>
    <t>(os dados recolhidos são facultados pelo titular no quadro das obrigações contratuais com a Lisboa-FCE e serão mantidos enquanto durar tal relação e para esse efeito)</t>
  </si>
  <si>
    <t>(data collected is provided by the bank / identification cardholder within the framework of the contractual obligations with Lisboa-FCE and will be kept for the length of the contractual relationship and for that effect)</t>
  </si>
  <si>
    <t>(los datos recogidos serán proporcionados por el titular en el marco de las obligaciones contractuales con Lisboa-FCE y serán mantenidos  mientras dure la relación contractual y para ese efecto)</t>
  </si>
  <si>
    <t>les données collectées sont fournies par le titulaire dans le cadre des obligations contractuelles avec Lisbon-FCE et seront conservées pendant la durée de cette relation et à cette fin</t>
  </si>
  <si>
    <t>Écran (avant/arrière) 2,4 x 1,8 m</t>
  </si>
  <si>
    <t>Screen (front/rear) 2.4 x 1.8m</t>
  </si>
  <si>
    <t>Pantalla (frontal/retro) 2,4 x 1,8 m</t>
  </si>
  <si>
    <t>ÉCRANS DE PROJECÇÃO</t>
  </si>
  <si>
    <t>PROJECTION SCREENS</t>
  </si>
  <si>
    <t>PANTALLAS DE PROYECCIÓN</t>
  </si>
  <si>
    <t>ÉCRANS DE PROJECTION</t>
  </si>
  <si>
    <t xml:space="preserve">Écran (frontal/retro) </t>
  </si>
  <si>
    <t>PROJECTORES DE VIDEO</t>
  </si>
  <si>
    <t>VIDEO PROJECTORS</t>
  </si>
  <si>
    <t>PROYECTORES DE VIDEO</t>
  </si>
  <si>
    <t>VIDÉOPROJECTEURS</t>
  </si>
  <si>
    <t>Projector de vídeo 3000 Lumens HD</t>
  </si>
  <si>
    <t>Video Projector 3000 Lumens HD</t>
  </si>
  <si>
    <t>Proyector de video 3000 Lumens HD</t>
  </si>
  <si>
    <t>Video Projecteur 3000 Lumens HD</t>
  </si>
  <si>
    <t>Projector de vídeo 4300 Lumens HD</t>
  </si>
  <si>
    <t>Video Projector 4300 Lumens HD</t>
  </si>
  <si>
    <t>Proyector de video 4300 Lumens HD</t>
  </si>
  <si>
    <t>Video Projecteur 4300 Lumens HD</t>
  </si>
  <si>
    <t>Ecra 2,4</t>
  </si>
  <si>
    <t>Ecra 4</t>
  </si>
  <si>
    <t>Técnico  (semana)</t>
  </si>
  <si>
    <t>Technician (week)</t>
  </si>
  <si>
    <t>Técnico (semana)</t>
  </si>
  <si>
    <t>Technicien (semaine)</t>
  </si>
  <si>
    <t>dia</t>
  </si>
  <si>
    <t>day</t>
  </si>
  <si>
    <t>jour</t>
  </si>
  <si>
    <t>Técnico  (fim de semana e feriado)</t>
  </si>
  <si>
    <t>Technician (fim de semana e feriado)</t>
  </si>
  <si>
    <t>Técnico (fim de semana e feriado)</t>
  </si>
  <si>
    <t>Technicien (fim de semana e feriado)</t>
  </si>
  <si>
    <t>LED TV 40"</t>
  </si>
  <si>
    <t>LED TV 55"</t>
  </si>
  <si>
    <t>2,40 x 1,80m</t>
  </si>
  <si>
    <t>4,00 x 3,00m</t>
  </si>
  <si>
    <t>NIPC:  503 657 891</t>
  </si>
  <si>
    <t>Restante Pagamento até:</t>
  </si>
  <si>
    <t>Remaining Payment until:</t>
  </si>
  <si>
    <t>Restante Pago hasta:</t>
  </si>
  <si>
    <t>Restant Paiement jusqu'au:</t>
  </si>
  <si>
    <t>Todos os serviços/material são fornecidos em regime de aluguer durante o período de realização do Certame e são entregues aos Expositores na última tarde de montagem, se necessitar que a entrega seja feita antes, informe por favor:</t>
  </si>
  <si>
    <t>Todos los servicios/material son suministrados en régimen de alquiler durante el período de realización y se entregan a los Expositores en la última tarde de montaje, si necesita que la entrega se haga antes, informe por favor:</t>
  </si>
  <si>
    <t>All services / material are rendered by means of a rental mode during the realization period of the Fair and are delivered to the Exhibitor on the last afternoon of the setting up period, to be made prior to that date, please inform:</t>
  </si>
  <si>
    <t>Tous les services/matériel sont fournis sur une base de location sur la période de réalisation et livrés aux Exposants dans l'assemblage fin d'après midi, si vous avez besoin que la livraison est faite avant, se il vous plaît informer:</t>
  </si>
  <si>
    <t>Horaire:</t>
  </si>
  <si>
    <t>Formulário de envio de documento comprovativo de pagamento:</t>
  </si>
  <si>
    <t>Payment proof document submission form:</t>
  </si>
  <si>
    <t>Formulario de envío de comprobante de pago:</t>
  </si>
  <si>
    <t>Formulaire de soumission de justificatif de paiement :</t>
  </si>
  <si>
    <t>https://www.fil.pt/documentos-envio/</t>
  </si>
  <si>
    <t>Açores</t>
  </si>
  <si>
    <t>Madeira</t>
  </si>
  <si>
    <t>TV's</t>
  </si>
  <si>
    <t>Desconto</t>
  </si>
  <si>
    <t>Livre-Trânsito</t>
  </si>
  <si>
    <t>Nº Bilhetes  +  Preço</t>
  </si>
  <si>
    <t>(incluí suporte regulável em altura)</t>
  </si>
  <si>
    <t>(includes height adjustable stand)</t>
  </si>
  <si>
    <t>(incluye soporte ajustable en altura)</t>
  </si>
  <si>
    <t>(comprend support réglable en hauteur)</t>
  </si>
  <si>
    <t>IVA (ler Normas)</t>
  </si>
  <si>
    <t>VAT (read Rules)</t>
  </si>
  <si>
    <t>IVA (leer Normas)</t>
  </si>
  <si>
    <t>TVA (lire Règles)</t>
  </si>
  <si>
    <t>A desistência de serviços solicitados só poderá ser feita até ao 4º dia antes do período de montagem, a partir desta data 
não haverá lugar à devolução do valor pago.</t>
  </si>
  <si>
    <t>The cancellation of requested services will only be accepted up until the 4th day before the setting up period, 
after that we will be unable to refund you.</t>
  </si>
  <si>
    <t>La cancelación de los servicios solicitados, sólo se podrá hacer hasta el 4º día antes del período de montaje, a partir de 
esa fecha no habrá lugar a la devolución del pago.</t>
  </si>
  <si>
    <t>Le retrait des services demandés devrait être fait pour le 4ème jour avant la période de mise en place, à compter de ce jour, 
il n'y aura pas de remboursement de la somme versée.</t>
  </si>
  <si>
    <t>Data limite de Inscrição até:</t>
  </si>
  <si>
    <t>Deadline for Registration until:</t>
  </si>
  <si>
    <t>Fecha Límite de Inscripción hasta:</t>
  </si>
  <si>
    <t>Date limite d'Inscription jusqu'au:</t>
  </si>
  <si>
    <t>REQUISIÇÃO DE AUDIOVISUAIS</t>
  </si>
  <si>
    <t>REQUEST FOR AUDIO AND VIDEO</t>
  </si>
  <si>
    <t>SOLICITUD DE AUDIOVISUALES</t>
  </si>
  <si>
    <t>DEMANDE DE AUDIOVISUEL</t>
  </si>
  <si>
    <t>Inscrição + 1º Pagamento</t>
  </si>
  <si>
    <t>Pagamento Total do Espaço</t>
  </si>
  <si>
    <t>28 de Fevereiro a 03 de Março de 2024</t>
  </si>
  <si>
    <t>February 28 to March 3, 2024</t>
  </si>
  <si>
    <t>28 de Febrero al 03 de Marzo de 2024</t>
  </si>
  <si>
    <t>28 Février au 03 Mars 2024</t>
  </si>
  <si>
    <t>BTL 2024</t>
  </si>
  <si>
    <r>
      <rPr>
        <b/>
        <sz val="10"/>
        <color theme="3"/>
        <rFont val="Calibri"/>
        <family val="2"/>
        <scheme val="minor"/>
      </rPr>
      <t>1º</t>
    </r>
    <r>
      <rPr>
        <sz val="8"/>
        <color theme="3"/>
        <rFont val="Calibri"/>
        <family val="2"/>
        <scheme val="minor"/>
      </rPr>
      <t xml:space="preserve"> dia Montagem + </t>
    </r>
    <r>
      <rPr>
        <b/>
        <sz val="10"/>
        <color theme="3"/>
        <rFont val="Calibri"/>
        <family val="2"/>
        <scheme val="minor"/>
      </rPr>
      <t>P</t>
    </r>
    <r>
      <rPr>
        <sz val="10"/>
        <color theme="3"/>
        <rFont val="Calibri"/>
        <family val="2"/>
        <scheme val="minor"/>
      </rPr>
      <t>ag</t>
    </r>
    <r>
      <rPr>
        <sz val="8"/>
        <color theme="3"/>
        <rFont val="Calibri"/>
        <family val="2"/>
        <scheme val="minor"/>
      </rPr>
      <t xml:space="preserve">. Total </t>
    </r>
    <r>
      <rPr>
        <b/>
        <sz val="10"/>
        <color theme="3"/>
        <rFont val="Calibri"/>
        <family val="2"/>
        <scheme val="minor"/>
      </rPr>
      <t>S</t>
    </r>
    <r>
      <rPr>
        <sz val="8"/>
        <color theme="3"/>
        <rFont val="Calibri"/>
        <family val="2"/>
        <scheme val="minor"/>
      </rPr>
      <t>erviços</t>
    </r>
  </si>
  <si>
    <r>
      <rPr>
        <b/>
        <sz val="10"/>
        <color theme="3"/>
        <rFont val="Calibri"/>
        <family val="2"/>
        <scheme val="minor"/>
      </rPr>
      <t>S</t>
    </r>
    <r>
      <rPr>
        <sz val="8"/>
        <color theme="3"/>
        <rFont val="Calibri"/>
        <family val="2"/>
        <scheme val="minor"/>
      </rPr>
      <t xml:space="preserve">erviços + </t>
    </r>
    <r>
      <rPr>
        <b/>
        <sz val="10"/>
        <color theme="3"/>
        <rFont val="Calibri"/>
        <family val="2"/>
        <scheme val="minor"/>
      </rPr>
      <t>A</t>
    </r>
    <r>
      <rPr>
        <sz val="8"/>
        <color theme="3"/>
        <rFont val="Calibri"/>
        <family val="2"/>
        <scheme val="minor"/>
      </rPr>
      <t xml:space="preserve">rtes + </t>
    </r>
    <r>
      <rPr>
        <b/>
        <sz val="11"/>
        <color theme="3"/>
        <rFont val="Calibri"/>
        <family val="2"/>
        <scheme val="minor"/>
      </rPr>
      <t>C</t>
    </r>
    <r>
      <rPr>
        <sz val="8"/>
        <color theme="3"/>
        <rFont val="Calibri"/>
        <family val="2"/>
        <scheme val="minor"/>
      </rPr>
      <t xml:space="preserve">atálogo + </t>
    </r>
    <r>
      <rPr>
        <b/>
        <sz val="10"/>
        <color theme="3"/>
        <rFont val="Calibri"/>
        <family val="2"/>
        <scheme val="minor"/>
      </rPr>
      <t>S</t>
    </r>
    <r>
      <rPr>
        <sz val="8"/>
        <color theme="3"/>
        <rFont val="Calibri"/>
        <family val="2"/>
        <scheme val="minor"/>
      </rPr>
      <t>tand Próp.</t>
    </r>
  </si>
  <si>
    <r>
      <t xml:space="preserve">Ùltimo dia Montagem   +   </t>
    </r>
    <r>
      <rPr>
        <b/>
        <sz val="8"/>
        <color theme="3"/>
        <rFont val="Calibri"/>
        <family val="2"/>
        <scheme val="minor"/>
      </rPr>
      <t>Bilhetes</t>
    </r>
  </si>
  <si>
    <r>
      <t xml:space="preserve">Último dia Feira + </t>
    </r>
    <r>
      <rPr>
        <b/>
        <sz val="8"/>
        <color theme="3"/>
        <rFont val="Calibri"/>
        <family val="2"/>
        <scheme val="minor"/>
      </rPr>
      <t>1º Desmontagem</t>
    </r>
  </si>
  <si>
    <r>
      <rPr>
        <b/>
        <sz val="10"/>
        <color theme="3"/>
        <rFont val="Calibri"/>
        <family val="2"/>
        <scheme val="minor"/>
      </rPr>
      <t>1</t>
    </r>
    <r>
      <rPr>
        <sz val="8"/>
        <color theme="3"/>
        <rFont val="Calibri"/>
        <family val="2"/>
        <scheme val="minor"/>
      </rPr>
      <t xml:space="preserve">º dia Desmontagem  + </t>
    </r>
    <r>
      <rPr>
        <b/>
        <sz val="8"/>
        <color theme="3"/>
        <rFont val="Calibri"/>
        <family val="2"/>
        <scheme val="minor"/>
      </rPr>
      <t>Dev. Stand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</si>
</sst>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 \/\ mm\ \/\ yyyy"/>
    <numFmt numFmtId="165" formatCode="dd/mm/yy;@"/>
  </numFmts>
  <fonts count="93" x14ac:knownFonts="1">
    <font>
      <sz val="10"/>
      <name val="Arial"/>
    </font>
    <font>
      <sz val="10"/>
      <color theme="1"/>
      <name val="Bookman Old Style"/>
      <family val="2"/>
    </font>
    <font>
      <sz val="11"/>
      <color indexed="9"/>
      <name val="Calibri"/>
      <family val="2"/>
    </font>
    <font>
      <sz val="11"/>
      <color indexed="8"/>
      <name val="Calibri"/>
      <family val="2"/>
    </font>
    <font>
      <sz val="11"/>
      <color indexed="16"/>
      <name val="Calibri"/>
      <family val="2"/>
    </font>
    <font>
      <b/>
      <sz val="11"/>
      <color indexed="53"/>
      <name val="Calibri"/>
      <family val="2"/>
    </font>
    <font>
      <b/>
      <sz val="11"/>
      <color indexed="9"/>
      <name val="Calibri"/>
      <family val="2"/>
    </font>
    <font>
      <sz val="10"/>
      <name val="Arial"/>
      <family val="2"/>
    </font>
    <font>
      <b/>
      <sz val="11"/>
      <color indexed="8"/>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sz val="8"/>
      <name val="Verdana"/>
      <family val="2"/>
    </font>
    <font>
      <sz val="8"/>
      <color theme="3"/>
      <name val="Calibri"/>
      <family val="2"/>
      <scheme val="minor"/>
    </font>
    <font>
      <sz val="8"/>
      <name val="Calibri"/>
      <family val="2"/>
    </font>
    <font>
      <sz val="7"/>
      <color theme="0" tint="-0.499984740745262"/>
      <name val="Calibri"/>
      <family val="2"/>
    </font>
    <font>
      <sz val="7"/>
      <color rgb="FF1F497D"/>
      <name val="Calibri"/>
      <family val="2"/>
    </font>
    <font>
      <b/>
      <sz val="10"/>
      <color theme="3"/>
      <name val="Calibri"/>
      <family val="2"/>
    </font>
    <font>
      <sz val="10"/>
      <name val="Calibri"/>
      <family val="2"/>
    </font>
    <font>
      <sz val="10"/>
      <color theme="0"/>
      <name val="Calibri"/>
      <family val="2"/>
    </font>
    <font>
      <sz val="8"/>
      <color rgb="FF1F497D"/>
      <name val="Calibri"/>
      <family val="2"/>
    </font>
    <font>
      <sz val="8"/>
      <color theme="3"/>
      <name val="Calibri"/>
      <family val="2"/>
    </font>
    <font>
      <u/>
      <sz val="10"/>
      <color theme="10"/>
      <name val="Arial"/>
      <family val="2"/>
    </font>
    <font>
      <b/>
      <sz val="8"/>
      <color theme="3"/>
      <name val="Calibri"/>
      <family val="2"/>
    </font>
    <font>
      <b/>
      <u/>
      <sz val="8"/>
      <color rgb="FF1F497D"/>
      <name val="Calibri"/>
      <family val="2"/>
    </font>
    <font>
      <b/>
      <sz val="9"/>
      <color theme="3"/>
      <name val="Calibri"/>
      <family val="2"/>
    </font>
    <font>
      <sz val="8"/>
      <color theme="0"/>
      <name val="Calibri"/>
      <family val="2"/>
    </font>
    <font>
      <sz val="8"/>
      <color theme="0" tint="-0.499984740745262"/>
      <name val="Calibri"/>
      <family val="2"/>
    </font>
    <font>
      <b/>
      <sz val="8"/>
      <color rgb="FF1F497D"/>
      <name val="Calibri"/>
      <family val="2"/>
    </font>
    <font>
      <u/>
      <sz val="8"/>
      <color rgb="FF1F497D"/>
      <name val="Calibri"/>
      <family val="2"/>
    </font>
    <font>
      <b/>
      <u/>
      <sz val="8"/>
      <color theme="3"/>
      <name val="Calibri"/>
      <family val="2"/>
    </font>
    <font>
      <b/>
      <sz val="8"/>
      <name val="Calibri"/>
      <family val="2"/>
    </font>
    <font>
      <i/>
      <sz val="8"/>
      <color theme="3"/>
      <name val="Calibri"/>
      <family val="2"/>
    </font>
    <font>
      <b/>
      <sz val="8"/>
      <color rgb="FFFF0000"/>
      <name val="Calibri"/>
      <family val="2"/>
    </font>
    <font>
      <sz val="8"/>
      <color theme="9" tint="-0.249977111117893"/>
      <name val="Calibri"/>
      <family val="2"/>
    </font>
    <font>
      <sz val="9"/>
      <name val="Calibri"/>
      <family val="2"/>
    </font>
    <font>
      <sz val="7"/>
      <name val="Calibri"/>
      <family val="2"/>
    </font>
    <font>
      <sz val="8"/>
      <color rgb="FF002060"/>
      <name val="Calibri"/>
      <family val="2"/>
      <scheme val="minor"/>
    </font>
    <font>
      <i/>
      <sz val="8"/>
      <color theme="3" tint="0.39997558519241921"/>
      <name val="Calibri"/>
      <family val="2"/>
    </font>
    <font>
      <b/>
      <sz val="8"/>
      <color theme="3" tint="0.39997558519241921"/>
      <name val="Calibri"/>
      <family val="2"/>
    </font>
    <font>
      <b/>
      <sz val="9"/>
      <color rgb="FFFF0000"/>
      <name val="Rockwell Extra Bold"/>
      <family val="1"/>
    </font>
    <font>
      <sz val="8"/>
      <color theme="4"/>
      <name val="Calibri"/>
      <family val="2"/>
      <scheme val="minor"/>
    </font>
    <font>
      <sz val="8"/>
      <color theme="3" tint="0.39997558519241921"/>
      <name val="Calibri"/>
      <family val="2"/>
    </font>
    <font>
      <b/>
      <u/>
      <sz val="8"/>
      <color theme="10"/>
      <name val="Calibri"/>
      <family val="2"/>
      <scheme val="minor"/>
    </font>
    <font>
      <sz val="8"/>
      <color theme="9" tint="-0.249977111117893"/>
      <name val="Calibri"/>
      <family val="2"/>
      <scheme val="minor"/>
    </font>
    <font>
      <sz val="8.5"/>
      <color rgb="FF1F497D"/>
      <name val="Calibri"/>
      <family val="2"/>
    </font>
    <font>
      <sz val="8"/>
      <name val="Arial"/>
      <family val="2"/>
    </font>
    <font>
      <sz val="10"/>
      <color theme="3"/>
      <name val="Calibri"/>
      <family val="2"/>
    </font>
    <font>
      <b/>
      <sz val="9"/>
      <color theme="3"/>
      <name val="Calibri"/>
      <family val="2"/>
      <scheme val="minor"/>
    </font>
    <font>
      <sz val="9"/>
      <color theme="3"/>
      <name val="Calibri"/>
      <family val="2"/>
    </font>
    <font>
      <sz val="8"/>
      <color theme="8"/>
      <name val="Calibri"/>
      <family val="2"/>
    </font>
    <font>
      <b/>
      <sz val="10"/>
      <color theme="3"/>
      <name val="Calibri"/>
      <family val="2"/>
      <scheme val="minor"/>
    </font>
    <font>
      <sz val="9"/>
      <color theme="1" tint="0.34998626667073579"/>
      <name val="Calibri"/>
      <family val="2"/>
    </font>
    <font>
      <sz val="9"/>
      <color theme="1"/>
      <name val="Calibri"/>
      <family val="2"/>
    </font>
    <font>
      <b/>
      <sz val="8"/>
      <color theme="3"/>
      <name val="Calibri"/>
      <family val="2"/>
      <scheme val="minor"/>
    </font>
    <font>
      <b/>
      <sz val="11"/>
      <color theme="3"/>
      <name val="Calibri"/>
      <family val="2"/>
    </font>
    <font>
      <sz val="8"/>
      <color rgb="FFFF0000"/>
      <name val="Calibri"/>
      <family val="2"/>
      <scheme val="minor"/>
    </font>
    <font>
      <b/>
      <sz val="8"/>
      <color rgb="FFFF0000"/>
      <name val="Calibri"/>
      <family val="2"/>
      <scheme val="minor"/>
    </font>
    <font>
      <sz val="9"/>
      <color theme="3"/>
      <name val="Calibri"/>
      <family val="2"/>
      <scheme val="minor"/>
    </font>
    <font>
      <b/>
      <u/>
      <sz val="9"/>
      <color theme="10"/>
      <name val="Arial"/>
      <family val="2"/>
    </font>
    <font>
      <b/>
      <u/>
      <sz val="9"/>
      <color rgb="FF0000FF"/>
      <name val="Calibri"/>
      <family val="2"/>
      <scheme val="minor"/>
    </font>
    <font>
      <b/>
      <sz val="8"/>
      <color rgb="FFFF0000"/>
      <name val="Rockwell Extra Bold"/>
      <family val="1"/>
    </font>
    <font>
      <b/>
      <u/>
      <sz val="8"/>
      <color theme="10"/>
      <name val="Calibri"/>
      <family val="2"/>
    </font>
    <font>
      <sz val="8"/>
      <color theme="9"/>
      <name val="Calibri"/>
      <family val="2"/>
    </font>
    <font>
      <sz val="8"/>
      <color rgb="FF202124"/>
      <name val="Calibri"/>
      <family val="2"/>
      <scheme val="minor"/>
    </font>
    <font>
      <sz val="7"/>
      <name val="Calibri"/>
      <family val="2"/>
      <scheme val="minor"/>
    </font>
    <font>
      <sz val="8"/>
      <color theme="8"/>
      <name val="Calibri"/>
      <family val="2"/>
      <scheme val="minor"/>
    </font>
    <font>
      <sz val="10"/>
      <color theme="3"/>
      <name val="Calibri"/>
      <family val="2"/>
      <scheme val="minor"/>
    </font>
    <font>
      <b/>
      <sz val="11"/>
      <color theme="3"/>
      <name val="Calibri"/>
      <family val="2"/>
      <scheme val="minor"/>
    </font>
    <font>
      <sz val="8"/>
      <color theme="0"/>
      <name val="Calibri"/>
      <family val="2"/>
      <scheme val="minor"/>
    </font>
    <font>
      <b/>
      <sz val="8"/>
      <color theme="0"/>
      <name val="Calibri"/>
      <family val="2"/>
      <scheme val="minor"/>
    </font>
    <font>
      <u/>
      <sz val="8"/>
      <color theme="0"/>
      <name val="Calibri"/>
      <family val="2"/>
      <scheme val="minor"/>
    </font>
    <font>
      <b/>
      <sz val="9"/>
      <color theme="0"/>
      <name val="Calibri"/>
      <family val="2"/>
      <scheme val="minor"/>
    </font>
    <font>
      <sz val="9"/>
      <color theme="0"/>
      <name val="Calibri"/>
      <family val="2"/>
    </font>
    <font>
      <b/>
      <sz val="8"/>
      <color theme="0"/>
      <name val="Calibri"/>
      <family val="2"/>
    </font>
    <font>
      <b/>
      <sz val="9"/>
      <color theme="0"/>
      <name val="Calibri"/>
      <family val="2"/>
    </font>
    <font>
      <i/>
      <sz val="8"/>
      <color theme="0"/>
      <name val="Calibri"/>
      <family val="2"/>
    </font>
    <font>
      <i/>
      <sz val="9"/>
      <color theme="0"/>
      <name val="Calibri"/>
      <family val="2"/>
    </font>
  </fonts>
  <fills count="47">
    <fill>
      <patternFill patternType="none"/>
    </fill>
    <fill>
      <patternFill patternType="gray125"/>
    </fill>
    <fill>
      <patternFill patternType="solid">
        <fgColor indexed="45"/>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52"/>
      </patternFill>
    </fill>
    <fill>
      <patternFill patternType="solid">
        <fgColor indexed="48"/>
        <bgColor indexed="48"/>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25"/>
        <bgColor indexed="25"/>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26"/>
        <bgColor indexed="26"/>
      </patternFill>
    </fill>
    <fill>
      <patternFill patternType="solid">
        <fgColor indexed="47"/>
        <bgColor indexed="47"/>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40"/>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26"/>
      </patternFill>
    </fill>
    <fill>
      <patternFill patternType="solid">
        <fgColor indexed="15"/>
      </patternFill>
    </fill>
    <fill>
      <patternFill patternType="solid">
        <fgColor rgb="FFFFFF00"/>
        <bgColor indexed="64"/>
      </patternFill>
    </fill>
    <fill>
      <patternFill patternType="solid">
        <fgColor rgb="FFCCFF9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E1FFE1"/>
        <bgColor indexed="64"/>
      </patternFill>
    </fill>
    <fill>
      <patternFill patternType="solid">
        <fgColor theme="0" tint="-0.14999847407452621"/>
        <bgColor indexed="64"/>
      </patternFill>
    </fill>
  </fills>
  <borders count="8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medium">
        <color indexed="64"/>
      </top>
      <bottom/>
      <diagonal/>
    </border>
    <border>
      <left style="thin">
        <color indexed="64"/>
      </left>
      <right/>
      <top style="thin">
        <color indexed="64"/>
      </top>
      <bottom/>
      <diagonal/>
    </border>
    <border>
      <left/>
      <right/>
      <top/>
      <bottom style="medium">
        <color theme="0"/>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right/>
      <top/>
      <bottom style="medium">
        <color theme="3"/>
      </bottom>
      <diagonal/>
    </border>
    <border>
      <left style="medium">
        <color rgb="FF92D050"/>
      </left>
      <right style="medium">
        <color rgb="FF92D050"/>
      </right>
      <top/>
      <bottom style="medium">
        <color rgb="FF92D050"/>
      </bottom>
      <diagonal/>
    </border>
    <border>
      <left style="medium">
        <color rgb="FF92D050"/>
      </left>
      <right/>
      <top/>
      <bottom style="medium">
        <color rgb="FF92D050"/>
      </bottom>
      <diagonal/>
    </border>
    <border>
      <left/>
      <right style="medium">
        <color rgb="FF92D050"/>
      </right>
      <top/>
      <bottom style="medium">
        <color rgb="FF92D050"/>
      </bottom>
      <diagonal/>
    </border>
    <border>
      <left/>
      <right/>
      <top/>
      <bottom style="medium">
        <color rgb="FF92D050"/>
      </bottom>
      <diagonal/>
    </border>
    <border>
      <left style="hair">
        <color theme="3"/>
      </left>
      <right style="hair">
        <color theme="3"/>
      </right>
      <top style="hair">
        <color theme="3"/>
      </top>
      <bottom style="hair">
        <color theme="3"/>
      </bottom>
      <diagonal/>
    </border>
    <border>
      <left/>
      <right/>
      <top/>
      <bottom style="thin">
        <color auto="1"/>
      </bottom>
      <diagonal/>
    </border>
    <border>
      <left/>
      <right/>
      <top/>
      <bottom style="hair">
        <color rgb="FF92D050"/>
      </bottom>
      <diagonal/>
    </border>
    <border>
      <left style="hair">
        <color theme="3"/>
      </left>
      <right style="hair">
        <color theme="3"/>
      </right>
      <top style="medium">
        <color theme="3"/>
      </top>
      <bottom style="hair">
        <color theme="3"/>
      </bottom>
      <diagonal/>
    </border>
    <border>
      <left/>
      <right/>
      <top style="medium">
        <color theme="3"/>
      </top>
      <bottom/>
      <diagonal/>
    </border>
    <border>
      <left style="medium">
        <color theme="3"/>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style="medium">
        <color theme="3"/>
      </right>
      <top/>
      <bottom style="medium">
        <color theme="3"/>
      </bottom>
      <diagonal/>
    </border>
    <border>
      <left/>
      <right/>
      <top/>
      <bottom style="thick">
        <color theme="3"/>
      </bottom>
      <diagonal/>
    </border>
    <border>
      <left/>
      <right style="medium">
        <color theme="3"/>
      </right>
      <top/>
      <bottom style="thick">
        <color theme="3"/>
      </bottom>
      <diagonal/>
    </border>
    <border>
      <left style="medium">
        <color theme="3"/>
      </left>
      <right/>
      <top/>
      <bottom style="thick">
        <color theme="3"/>
      </bottom>
      <diagonal/>
    </border>
    <border>
      <left style="thick">
        <color theme="3"/>
      </left>
      <right/>
      <top style="thick">
        <color theme="3"/>
      </top>
      <bottom/>
      <diagonal/>
    </border>
    <border>
      <left/>
      <right/>
      <top style="thick">
        <color theme="3"/>
      </top>
      <bottom/>
      <diagonal/>
    </border>
    <border>
      <left/>
      <right style="thick">
        <color rgb="FF92D050"/>
      </right>
      <top style="thick">
        <color theme="3"/>
      </top>
      <bottom/>
      <diagonal/>
    </border>
    <border>
      <left/>
      <right/>
      <top style="thick">
        <color theme="3"/>
      </top>
      <bottom style="thick">
        <color rgb="FF92D050"/>
      </bottom>
      <diagonal/>
    </border>
    <border>
      <left/>
      <right style="thick">
        <color rgb="FF92D050"/>
      </right>
      <top style="thick">
        <color theme="3"/>
      </top>
      <bottom style="thick">
        <color rgb="FF92D050"/>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style="thick">
        <color theme="3"/>
      </left>
      <right/>
      <top/>
      <bottom style="medium">
        <color theme="3"/>
      </bottom>
      <diagonal/>
    </border>
    <border>
      <left/>
      <right style="thick">
        <color theme="3"/>
      </right>
      <top/>
      <bottom style="medium">
        <color theme="3"/>
      </bottom>
      <diagonal/>
    </border>
    <border>
      <left style="thick">
        <color theme="3"/>
      </left>
      <right/>
      <top style="medium">
        <color theme="3"/>
      </top>
      <bottom/>
      <diagonal/>
    </border>
    <border>
      <left/>
      <right style="thick">
        <color theme="3"/>
      </right>
      <top style="medium">
        <color theme="3"/>
      </top>
      <bottom/>
      <diagonal/>
    </border>
    <border>
      <left style="thick">
        <color theme="3"/>
      </left>
      <right/>
      <top/>
      <bottom style="thick">
        <color theme="3"/>
      </bottom>
      <diagonal/>
    </border>
    <border>
      <left/>
      <right style="thick">
        <color theme="3"/>
      </right>
      <top/>
      <bottom style="thick">
        <color theme="3"/>
      </bottom>
      <diagonal/>
    </border>
    <border>
      <left/>
      <right style="hair">
        <color indexed="64"/>
      </right>
      <top/>
      <bottom/>
      <diagonal/>
    </border>
    <border>
      <left/>
      <right/>
      <top style="thin">
        <color indexed="64"/>
      </top>
      <bottom/>
      <diagonal/>
    </border>
    <border>
      <left style="hair">
        <color theme="3"/>
      </left>
      <right style="hair">
        <color theme="3"/>
      </right>
      <top style="thick">
        <color theme="3"/>
      </top>
      <bottom style="hair">
        <color theme="3"/>
      </bottom>
      <diagonal/>
    </border>
    <border>
      <left style="hair">
        <color theme="3"/>
      </left>
      <right style="hair">
        <color theme="3"/>
      </right>
      <top style="hair">
        <color theme="3"/>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hair">
        <color theme="3"/>
      </right>
      <top style="medium">
        <color theme="3"/>
      </top>
      <bottom style="hair">
        <color theme="3"/>
      </bottom>
      <diagonal/>
    </border>
    <border>
      <left style="hair">
        <color theme="3"/>
      </left>
      <right style="medium">
        <color indexed="64"/>
      </right>
      <top style="medium">
        <color theme="3"/>
      </top>
      <bottom style="hair">
        <color theme="3"/>
      </bottom>
      <diagonal/>
    </border>
    <border>
      <left style="medium">
        <color indexed="64"/>
      </left>
      <right style="hair">
        <color theme="3"/>
      </right>
      <top style="hair">
        <color theme="3"/>
      </top>
      <bottom style="hair">
        <color theme="3"/>
      </bottom>
      <diagonal/>
    </border>
    <border>
      <left style="hair">
        <color theme="3"/>
      </left>
      <right style="medium">
        <color indexed="64"/>
      </right>
      <top style="hair">
        <color theme="3"/>
      </top>
      <bottom style="hair">
        <color theme="3"/>
      </bottom>
      <diagonal/>
    </border>
    <border>
      <left style="medium">
        <color indexed="64"/>
      </left>
      <right style="hair">
        <color theme="3"/>
      </right>
      <top style="hair">
        <color theme="3"/>
      </top>
      <bottom style="medium">
        <color indexed="64"/>
      </bottom>
      <diagonal/>
    </border>
    <border>
      <left style="hair">
        <color theme="3"/>
      </left>
      <right style="hair">
        <color theme="3"/>
      </right>
      <top style="hair">
        <color theme="3"/>
      </top>
      <bottom style="medium">
        <color indexed="64"/>
      </bottom>
      <diagonal/>
    </border>
    <border>
      <left style="hair">
        <color theme="3"/>
      </left>
      <right style="medium">
        <color indexed="64"/>
      </right>
      <top style="hair">
        <color theme="3"/>
      </top>
      <bottom style="medium">
        <color indexed="64"/>
      </bottom>
      <diagonal/>
    </border>
    <border>
      <left style="hair">
        <color theme="3"/>
      </left>
      <right style="hair">
        <color theme="3"/>
      </right>
      <top/>
      <bottom style="hair">
        <color theme="3"/>
      </bottom>
      <diagonal/>
    </border>
    <border>
      <left style="medium">
        <color theme="3"/>
      </left>
      <right style="hair">
        <color theme="3"/>
      </right>
      <top style="hair">
        <color theme="3"/>
      </top>
      <bottom style="hair">
        <color theme="3"/>
      </bottom>
      <diagonal/>
    </border>
    <border>
      <left style="medium">
        <color theme="3"/>
      </left>
      <right/>
      <top style="hair">
        <color theme="3"/>
      </top>
      <bottom style="hair">
        <color theme="3"/>
      </bottom>
      <diagonal/>
    </border>
    <border>
      <left style="medium">
        <color theme="3"/>
      </left>
      <right style="hair">
        <color theme="3"/>
      </right>
      <top style="hair">
        <color theme="3"/>
      </top>
      <bottom/>
      <diagonal/>
    </border>
    <border>
      <left style="medium">
        <color theme="3"/>
      </left>
      <right style="hair">
        <color theme="3"/>
      </right>
      <top style="hair">
        <color theme="3"/>
      </top>
      <bottom style="medium">
        <color theme="3"/>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style="hair">
        <color theme="3"/>
      </right>
      <top style="thick">
        <color theme="3"/>
      </top>
      <bottom style="hair">
        <color theme="3"/>
      </bottom>
      <diagonal/>
    </border>
    <border>
      <left style="hair">
        <color theme="3"/>
      </left>
      <right style="medium">
        <color indexed="64"/>
      </right>
      <top style="thick">
        <color theme="3"/>
      </top>
      <bottom style="hair">
        <color theme="3"/>
      </bottom>
      <diagonal/>
    </border>
    <border>
      <left style="thick">
        <color theme="3"/>
      </left>
      <right style="hair">
        <color theme="3"/>
      </right>
      <top style="hair">
        <color theme="3"/>
      </top>
      <bottom style="hair">
        <color theme="3"/>
      </bottom>
      <diagonal/>
    </border>
    <border>
      <left style="medium">
        <color indexed="64"/>
      </left>
      <right style="hair">
        <color theme="3"/>
      </right>
      <top style="medium">
        <color indexed="64"/>
      </top>
      <bottom style="hair">
        <color theme="3"/>
      </bottom>
      <diagonal/>
    </border>
    <border>
      <left style="hair">
        <color theme="3"/>
      </left>
      <right style="hair">
        <color theme="3"/>
      </right>
      <top style="medium">
        <color indexed="64"/>
      </top>
      <bottom style="hair">
        <color theme="3"/>
      </bottom>
      <diagonal/>
    </border>
    <border>
      <left style="hair">
        <color theme="3"/>
      </left>
      <right style="medium">
        <color indexed="64"/>
      </right>
      <top style="medium">
        <color indexed="64"/>
      </top>
      <bottom style="hair">
        <color theme="3"/>
      </bottom>
      <diagonal/>
    </border>
    <border>
      <left style="medium">
        <color indexed="64"/>
      </left>
      <right style="medium">
        <color indexed="64"/>
      </right>
      <top style="medium">
        <color indexed="64"/>
      </top>
      <bottom style="medium">
        <color indexed="64"/>
      </bottom>
      <diagonal/>
    </border>
    <border>
      <left/>
      <right style="medium">
        <color indexed="64"/>
      </right>
      <top style="hair">
        <color theme="3"/>
      </top>
      <bottom style="hair">
        <color theme="3"/>
      </bottom>
      <diagonal/>
    </border>
    <border>
      <left style="hair">
        <color theme="3"/>
      </left>
      <right style="medium">
        <color indexed="64"/>
      </right>
      <top style="hair">
        <color theme="3"/>
      </top>
      <bottom/>
      <diagonal/>
    </border>
  </borders>
  <cellStyleXfs count="88">
    <xf numFmtId="0" fontId="0" fillId="0" borderId="0"/>
    <xf numFmtId="0" fontId="2"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 fillId="18" borderId="0" applyNumberFormat="0" applyBorder="0" applyAlignment="0" applyProtection="0"/>
    <xf numFmtId="0" fontId="2" fillId="20"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2" fillId="10" borderId="0" applyNumberFormat="0" applyBorder="0" applyAlignment="0" applyProtection="0"/>
    <xf numFmtId="0" fontId="2" fillId="21" borderId="0" applyNumberFormat="0" applyBorder="0" applyAlignment="0" applyProtection="0"/>
    <xf numFmtId="0" fontId="3" fillId="22" borderId="0" applyNumberFormat="0" applyBorder="0" applyAlignment="0" applyProtection="0"/>
    <xf numFmtId="0" fontId="3" fillId="14" borderId="0" applyNumberFormat="0" applyBorder="0" applyAlignment="0" applyProtection="0"/>
    <xf numFmtId="0" fontId="2" fillId="23" borderId="0" applyNumberFormat="0" applyBorder="0" applyAlignment="0" applyProtection="0"/>
    <xf numFmtId="0" fontId="4" fillId="14" borderId="0" applyNumberFormat="0" applyBorder="0" applyAlignment="0" applyProtection="0"/>
    <xf numFmtId="0" fontId="5" fillId="24" borderId="1" applyNumberFormat="0" applyAlignment="0" applyProtection="0"/>
    <xf numFmtId="0" fontId="6" fillId="15" borderId="2" applyNumberFormat="0" applyAlignment="0" applyProtection="0"/>
    <xf numFmtId="0" fontId="8"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9" fillId="28"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23" borderId="1" applyNumberFormat="0" applyAlignment="0" applyProtection="0"/>
    <xf numFmtId="0" fontId="14" fillId="0" borderId="6" applyNumberFormat="0" applyFill="0" applyAlignment="0" applyProtection="0"/>
    <xf numFmtId="0" fontId="15" fillId="23" borderId="0" applyNumberFormat="0" applyBorder="0" applyAlignment="0" applyProtection="0"/>
    <xf numFmtId="0" fontId="7" fillId="22" borderId="7" applyNumberFormat="0" applyFont="0" applyAlignment="0" applyProtection="0"/>
    <xf numFmtId="0" fontId="16" fillId="24" borderId="8" applyNumberFormat="0" applyAlignment="0" applyProtection="0"/>
    <xf numFmtId="4" fontId="17" fillId="29" borderId="9" applyNumberFormat="0" applyProtection="0">
      <alignment vertical="center"/>
    </xf>
    <xf numFmtId="4" fontId="18" fillId="29" borderId="9" applyNumberFormat="0" applyProtection="0">
      <alignment vertical="center"/>
    </xf>
    <xf numFmtId="4" fontId="17" fillId="29" borderId="9" applyNumberFormat="0" applyProtection="0">
      <alignment horizontal="left" vertical="center" indent="1"/>
    </xf>
    <xf numFmtId="0" fontId="17" fillId="29" borderId="9" applyNumberFormat="0" applyProtection="0">
      <alignment horizontal="left" vertical="top" indent="1"/>
    </xf>
    <xf numFmtId="4" fontId="17" fillId="30" borderId="0" applyNumberFormat="0" applyProtection="0">
      <alignment horizontal="left" vertical="center" indent="1"/>
    </xf>
    <xf numFmtId="4" fontId="19" fillId="2" borderId="9" applyNumberFormat="0" applyProtection="0">
      <alignment horizontal="right" vertical="center"/>
    </xf>
    <xf numFmtId="4" fontId="19" fillId="4" borderId="9" applyNumberFormat="0" applyProtection="0">
      <alignment horizontal="right" vertical="center"/>
    </xf>
    <xf numFmtId="4" fontId="19" fillId="31" borderId="9" applyNumberFormat="0" applyProtection="0">
      <alignment horizontal="right" vertical="center"/>
    </xf>
    <xf numFmtId="4" fontId="19" fillId="6" borderId="9" applyNumberFormat="0" applyProtection="0">
      <alignment horizontal="right" vertical="center"/>
    </xf>
    <xf numFmtId="4" fontId="19" fillId="7" borderId="9" applyNumberFormat="0" applyProtection="0">
      <alignment horizontal="right" vertical="center"/>
    </xf>
    <xf numFmtId="4" fontId="19" fillId="32" borderId="9" applyNumberFormat="0" applyProtection="0">
      <alignment horizontal="right" vertical="center"/>
    </xf>
    <xf numFmtId="4" fontId="19" fillId="33" borderId="9" applyNumberFormat="0" applyProtection="0">
      <alignment horizontal="right" vertical="center"/>
    </xf>
    <xf numFmtId="4" fontId="19" fillId="34" borderId="9" applyNumberFormat="0" applyProtection="0">
      <alignment horizontal="right" vertical="center"/>
    </xf>
    <xf numFmtId="4" fontId="19" fillId="5" borderId="9" applyNumberFormat="0" applyProtection="0">
      <alignment horizontal="right" vertical="center"/>
    </xf>
    <xf numFmtId="4" fontId="17" fillId="35" borderId="10" applyNumberFormat="0" applyProtection="0">
      <alignment horizontal="left" vertical="center" indent="1"/>
    </xf>
    <xf numFmtId="4" fontId="19" fillId="36" borderId="0" applyNumberFormat="0" applyProtection="0">
      <alignment horizontal="left" vertical="center" indent="1"/>
    </xf>
    <xf numFmtId="4" fontId="20" fillId="37" borderId="0" applyNumberFormat="0" applyProtection="0">
      <alignment horizontal="left" vertical="center" indent="1"/>
    </xf>
    <xf numFmtId="4" fontId="19" fillId="30" borderId="9" applyNumberFormat="0" applyProtection="0">
      <alignment horizontal="right" vertical="center"/>
    </xf>
    <xf numFmtId="4" fontId="21" fillId="36" borderId="0" applyNumberFormat="0" applyProtection="0">
      <alignment horizontal="left" vertical="center" indent="1"/>
    </xf>
    <xf numFmtId="4" fontId="21" fillId="30" borderId="0" applyNumberFormat="0" applyProtection="0">
      <alignment horizontal="left" vertical="center" indent="1"/>
    </xf>
    <xf numFmtId="0" fontId="7" fillId="37" borderId="9" applyNumberFormat="0" applyProtection="0">
      <alignment horizontal="left" vertical="center" indent="1"/>
    </xf>
    <xf numFmtId="0" fontId="7" fillId="37" borderId="9" applyNumberFormat="0" applyProtection="0">
      <alignment horizontal="left" vertical="top" indent="1"/>
    </xf>
    <xf numFmtId="0" fontId="7" fillId="30" borderId="9" applyNumberFormat="0" applyProtection="0">
      <alignment horizontal="left" vertical="center" indent="1"/>
    </xf>
    <xf numFmtId="0" fontId="7" fillId="30" borderId="9" applyNumberFormat="0" applyProtection="0">
      <alignment horizontal="left" vertical="top" indent="1"/>
    </xf>
    <xf numFmtId="0" fontId="7" fillId="3" borderId="9" applyNumberFormat="0" applyProtection="0">
      <alignment horizontal="left" vertical="center" indent="1"/>
    </xf>
    <xf numFmtId="0" fontId="7" fillId="3" borderId="9" applyNumberFormat="0" applyProtection="0">
      <alignment horizontal="left" vertical="top" indent="1"/>
    </xf>
    <xf numFmtId="0" fontId="7" fillId="36" borderId="9" applyNumberFormat="0" applyProtection="0">
      <alignment horizontal="left" vertical="center" indent="1"/>
    </xf>
    <xf numFmtId="0" fontId="7" fillId="36" borderId="9" applyNumberFormat="0" applyProtection="0">
      <alignment horizontal="left" vertical="top" indent="1"/>
    </xf>
    <xf numFmtId="0" fontId="7" fillId="38" borderId="11" applyNumberFormat="0">
      <protection locked="0"/>
    </xf>
    <xf numFmtId="4" fontId="19" fillId="39" borderId="9" applyNumberFormat="0" applyProtection="0">
      <alignment vertical="center"/>
    </xf>
    <xf numFmtId="4" fontId="22" fillId="39" borderId="9" applyNumberFormat="0" applyProtection="0">
      <alignment vertical="center"/>
    </xf>
    <xf numFmtId="4" fontId="19" fillId="39" borderId="9" applyNumberFormat="0" applyProtection="0">
      <alignment horizontal="left" vertical="center" indent="1"/>
    </xf>
    <xf numFmtId="0" fontId="19" fillId="39" borderId="9" applyNumberFormat="0" applyProtection="0">
      <alignment horizontal="left" vertical="top" indent="1"/>
    </xf>
    <xf numFmtId="4" fontId="19" fillId="36" borderId="9" applyNumberFormat="0" applyProtection="0">
      <alignment horizontal="right" vertical="center"/>
    </xf>
    <xf numFmtId="4" fontId="22" fillId="36" borderId="9" applyNumberFormat="0" applyProtection="0">
      <alignment horizontal="right" vertical="center"/>
    </xf>
    <xf numFmtId="4" fontId="19" fillId="30" borderId="9" applyNumberFormat="0" applyProtection="0">
      <alignment horizontal="left" vertical="center" indent="1"/>
    </xf>
    <xf numFmtId="0" fontId="19" fillId="30" borderId="9" applyNumberFormat="0" applyProtection="0">
      <alignment horizontal="left" vertical="top" indent="1"/>
    </xf>
    <xf numFmtId="4" fontId="23" fillId="40" borderId="0" applyNumberFormat="0" applyProtection="0">
      <alignment horizontal="left" vertical="center" indent="1"/>
    </xf>
    <xf numFmtId="4" fontId="24" fillId="36" borderId="9" applyNumberFormat="0" applyProtection="0">
      <alignment horizontal="right" vertical="center"/>
    </xf>
    <xf numFmtId="0" fontId="25" fillId="0" borderId="0" applyNumberFormat="0" applyFill="0" applyBorder="0" applyAlignment="0" applyProtection="0"/>
    <xf numFmtId="0" fontId="8" fillId="0" borderId="12" applyNumberFormat="0" applyFill="0" applyAlignment="0" applyProtection="0"/>
    <xf numFmtId="0" fontId="26" fillId="0" borderId="0" applyNumberFormat="0" applyFill="0" applyBorder="0" applyAlignment="0" applyProtection="0"/>
    <xf numFmtId="0" fontId="7" fillId="0" borderId="0"/>
    <xf numFmtId="0" fontId="1" fillId="0" borderId="0"/>
    <xf numFmtId="0" fontId="37" fillId="0" borderId="0" applyNumberFormat="0" applyFill="0" applyBorder="0" applyAlignment="0" applyProtection="0">
      <alignment vertical="top"/>
      <protection locked="0"/>
    </xf>
    <xf numFmtId="0" fontId="7" fillId="0" borderId="0"/>
    <xf numFmtId="0" fontId="68" fillId="0" borderId="0"/>
  </cellStyleXfs>
  <cellXfs count="370">
    <xf numFmtId="0" fontId="0" fillId="0" borderId="0" xfId="0"/>
    <xf numFmtId="0" fontId="28" fillId="0" borderId="0" xfId="0" applyFont="1" applyAlignment="1" applyProtection="1">
      <alignment vertical="center"/>
      <protection hidden="1"/>
    </xf>
    <xf numFmtId="0" fontId="32" fillId="0" borderId="0" xfId="0" applyFont="1" applyAlignment="1" applyProtection="1">
      <alignment vertical="center"/>
      <protection hidden="1"/>
    </xf>
    <xf numFmtId="0" fontId="35" fillId="0" borderId="0" xfId="0" applyFont="1" applyProtection="1">
      <protection hidden="1"/>
    </xf>
    <xf numFmtId="0" fontId="28" fillId="0" borderId="0" xfId="83" applyFont="1" applyAlignment="1" applyProtection="1">
      <alignment horizontal="left" vertical="center"/>
      <protection hidden="1"/>
    </xf>
    <xf numFmtId="0" fontId="35" fillId="0" borderId="0" xfId="0" applyFont="1" applyAlignment="1" applyProtection="1">
      <alignment vertical="center"/>
      <protection hidden="1"/>
    </xf>
    <xf numFmtId="0" fontId="28" fillId="0" borderId="0" xfId="0" applyFont="1" applyAlignment="1" applyProtection="1">
      <alignment horizontal="left" vertical="center"/>
      <protection hidden="1"/>
    </xf>
    <xf numFmtId="0" fontId="36" fillId="0" borderId="0" xfId="0" applyFont="1" applyAlignment="1" applyProtection="1">
      <alignment vertical="center"/>
      <protection hidden="1"/>
    </xf>
    <xf numFmtId="0" fontId="36" fillId="0" borderId="0" xfId="83" applyFont="1" applyAlignment="1" applyProtection="1">
      <alignment horizontal="left" vertical="center"/>
      <protection hidden="1"/>
    </xf>
    <xf numFmtId="0" fontId="36" fillId="0" borderId="0" xfId="0" applyFont="1" applyAlignment="1" applyProtection="1">
      <alignment horizontal="left" vertical="center"/>
      <protection hidden="1"/>
    </xf>
    <xf numFmtId="0" fontId="38" fillId="0" borderId="0" xfId="0" applyFont="1" applyProtection="1">
      <protection hidden="1"/>
    </xf>
    <xf numFmtId="0" fontId="29" fillId="0" borderId="0" xfId="0" applyFont="1" applyProtection="1">
      <protection hidden="1"/>
    </xf>
    <xf numFmtId="3" fontId="45" fillId="0" borderId="0" xfId="0" applyNumberFormat="1" applyFont="1" applyAlignment="1" applyProtection="1">
      <alignment horizontal="center" vertical="center"/>
      <protection hidden="1"/>
    </xf>
    <xf numFmtId="3" fontId="46" fillId="0" borderId="0" xfId="0" applyNumberFormat="1" applyFont="1" applyAlignment="1" applyProtection="1">
      <alignment horizontal="center" vertical="center"/>
      <protection hidden="1"/>
    </xf>
    <xf numFmtId="0" fontId="36" fillId="0" borderId="0" xfId="0" applyFont="1" applyAlignment="1" applyProtection="1">
      <alignment horizontal="left"/>
      <protection hidden="1"/>
    </xf>
    <xf numFmtId="4" fontId="36" fillId="0" borderId="0" xfId="0" applyNumberFormat="1" applyFont="1" applyProtection="1">
      <protection hidden="1"/>
    </xf>
    <xf numFmtId="0" fontId="36" fillId="0" borderId="0" xfId="0" applyFont="1" applyProtection="1">
      <protection hidden="1"/>
    </xf>
    <xf numFmtId="0" fontId="35" fillId="0" borderId="0" xfId="0" applyFont="1" applyAlignment="1" applyProtection="1">
      <alignment horizontal="center" vertical="top"/>
      <protection hidden="1"/>
    </xf>
    <xf numFmtId="0" fontId="42" fillId="0" borderId="0" xfId="0" applyFont="1" applyAlignment="1" applyProtection="1">
      <alignment vertical="center"/>
      <protection hidden="1"/>
    </xf>
    <xf numFmtId="0" fontId="42" fillId="0" borderId="0" xfId="0" applyFont="1" applyAlignment="1" applyProtection="1">
      <alignment horizontal="center" vertical="center"/>
      <protection hidden="1"/>
    </xf>
    <xf numFmtId="0" fontId="29" fillId="0" borderId="0" xfId="0" applyFont="1" applyAlignment="1" applyProtection="1">
      <alignment vertical="top"/>
      <protection hidden="1"/>
    </xf>
    <xf numFmtId="0" fontId="43" fillId="0" borderId="0" xfId="0" applyFont="1" applyAlignment="1" applyProtection="1">
      <alignment horizontal="right"/>
      <protection hidden="1"/>
    </xf>
    <xf numFmtId="0" fontId="35" fillId="0" borderId="0" xfId="0" applyFont="1" applyAlignment="1" applyProtection="1">
      <alignment horizontal="right"/>
      <protection hidden="1"/>
    </xf>
    <xf numFmtId="4" fontId="43" fillId="0" borderId="0" xfId="0" applyNumberFormat="1" applyFont="1" applyAlignment="1" applyProtection="1">
      <alignment horizontal="right"/>
      <protection hidden="1"/>
    </xf>
    <xf numFmtId="0" fontId="43" fillId="0" borderId="0" xfId="0" applyFont="1" applyProtection="1">
      <protection hidden="1"/>
    </xf>
    <xf numFmtId="0" fontId="35" fillId="0" borderId="0" xfId="0" applyFont="1" applyAlignment="1" applyProtection="1">
      <alignment horizontal="center"/>
      <protection hidden="1"/>
    </xf>
    <xf numFmtId="0" fontId="29" fillId="0" borderId="0" xfId="0" applyFont="1" applyAlignment="1" applyProtection="1">
      <alignment horizontal="center"/>
      <protection hidden="1"/>
    </xf>
    <xf numFmtId="0" fontId="30" fillId="0" borderId="0" xfId="0" applyFont="1" applyAlignment="1" applyProtection="1">
      <alignment horizontal="left" vertical="center"/>
      <protection hidden="1"/>
    </xf>
    <xf numFmtId="4" fontId="36" fillId="0" borderId="0" xfId="0" applyNumberFormat="1" applyFont="1" applyAlignment="1" applyProtection="1">
      <alignment horizontal="right"/>
      <protection hidden="1"/>
    </xf>
    <xf numFmtId="0" fontId="43" fillId="0" borderId="0" xfId="0" applyFont="1" applyAlignment="1" applyProtection="1">
      <alignment vertical="center"/>
      <protection hidden="1"/>
    </xf>
    <xf numFmtId="0" fontId="31" fillId="0" borderId="0" xfId="0" applyFont="1" applyAlignment="1" applyProtection="1">
      <alignment horizontal="left" vertical="center"/>
      <protection hidden="1"/>
    </xf>
    <xf numFmtId="0" fontId="35" fillId="0" borderId="0" xfId="0" applyFont="1" applyAlignment="1" applyProtection="1">
      <alignment wrapText="1"/>
      <protection hidden="1"/>
    </xf>
    <xf numFmtId="0" fontId="36" fillId="0" borderId="0" xfId="83" applyFont="1" applyProtection="1">
      <protection hidden="1"/>
    </xf>
    <xf numFmtId="0" fontId="46" fillId="0" borderId="0" xfId="83" applyFont="1" applyProtection="1">
      <protection hidden="1"/>
    </xf>
    <xf numFmtId="0" fontId="47" fillId="0" borderId="0" xfId="83" applyFont="1" applyAlignment="1" applyProtection="1">
      <alignment horizontal="right"/>
      <protection hidden="1"/>
    </xf>
    <xf numFmtId="4" fontId="36" fillId="0" borderId="0" xfId="0" applyNumberFormat="1" applyFont="1" applyAlignment="1" applyProtection="1">
      <alignment horizontal="right" vertical="center"/>
      <protection hidden="1"/>
    </xf>
    <xf numFmtId="4" fontId="36" fillId="0" borderId="0" xfId="0" applyNumberFormat="1" applyFont="1" applyAlignment="1" applyProtection="1">
      <alignment vertical="center"/>
      <protection hidden="1"/>
    </xf>
    <xf numFmtId="0" fontId="29" fillId="0" borderId="0" xfId="0" applyFont="1" applyAlignment="1" applyProtection="1">
      <alignment vertical="center"/>
      <protection hidden="1"/>
    </xf>
    <xf numFmtId="0" fontId="38" fillId="0" borderId="0" xfId="0" applyFont="1" applyAlignment="1" applyProtection="1">
      <alignment vertical="center"/>
      <protection hidden="1"/>
    </xf>
    <xf numFmtId="4" fontId="45" fillId="0" borderId="0" xfId="0" applyNumberFormat="1" applyFont="1" applyAlignment="1" applyProtection="1">
      <alignment horizontal="right" vertical="center"/>
      <protection hidden="1"/>
    </xf>
    <xf numFmtId="0" fontId="38" fillId="0" borderId="0" xfId="0" applyFont="1" applyAlignment="1" applyProtection="1">
      <alignment horizontal="center" vertical="center"/>
      <protection hidden="1"/>
    </xf>
    <xf numFmtId="0" fontId="54" fillId="0" borderId="0" xfId="0" applyFont="1" applyAlignment="1" applyProtection="1">
      <alignment vertical="center"/>
      <protection hidden="1"/>
    </xf>
    <xf numFmtId="0" fontId="54" fillId="0" borderId="0" xfId="0" applyFont="1" applyProtection="1">
      <protection hidden="1"/>
    </xf>
    <xf numFmtId="0" fontId="36" fillId="0" borderId="0" xfId="83" applyFont="1" applyAlignment="1" applyProtection="1">
      <alignment horizontal="left"/>
      <protection hidden="1"/>
    </xf>
    <xf numFmtId="0" fontId="55" fillId="0" borderId="0" xfId="0" applyFont="1" applyAlignment="1" applyProtection="1">
      <alignment horizontal="right" wrapText="1"/>
      <protection hidden="1"/>
    </xf>
    <xf numFmtId="0" fontId="36" fillId="0" borderId="0" xfId="0" applyFont="1" applyAlignment="1" applyProtection="1">
      <alignment horizontal="center"/>
      <protection hidden="1"/>
    </xf>
    <xf numFmtId="0" fontId="28" fillId="42" borderId="0" xfId="0" applyFont="1" applyFill="1" applyAlignment="1" applyProtection="1">
      <alignment horizontal="center"/>
      <protection hidden="1"/>
    </xf>
    <xf numFmtId="0" fontId="28" fillId="0" borderId="0" xfId="0" applyFont="1" applyProtection="1">
      <protection hidden="1"/>
    </xf>
    <xf numFmtId="0" fontId="28" fillId="0" borderId="0" xfId="0" applyFont="1" applyAlignment="1" applyProtection="1">
      <alignment horizontal="center" vertical="center"/>
      <protection hidden="1"/>
    </xf>
    <xf numFmtId="2" fontId="28" fillId="0" borderId="0" xfId="0" applyNumberFormat="1" applyFont="1" applyAlignment="1" applyProtection="1">
      <alignment horizontal="center" vertical="center"/>
      <protection hidden="1"/>
    </xf>
    <xf numFmtId="0" fontId="40" fillId="0" borderId="0" xfId="0" applyFont="1" applyAlignment="1" applyProtection="1">
      <alignment vertical="center"/>
      <protection hidden="1"/>
    </xf>
    <xf numFmtId="0" fontId="36" fillId="0" borderId="0" xfId="0" applyFont="1" applyAlignment="1" applyProtection="1">
      <alignment vertical="center" wrapText="1"/>
      <protection hidden="1"/>
    </xf>
    <xf numFmtId="0" fontId="49" fillId="0" borderId="0" xfId="0" applyFont="1" applyAlignment="1" applyProtection="1">
      <alignment vertical="center" wrapText="1"/>
      <protection hidden="1"/>
    </xf>
    <xf numFmtId="0" fontId="38" fillId="41" borderId="0" xfId="0" applyFont="1" applyFill="1" applyAlignment="1" applyProtection="1">
      <alignment horizontal="center" vertical="center"/>
      <protection hidden="1"/>
    </xf>
    <xf numFmtId="0" fontId="56" fillId="0" borderId="0" xfId="0" applyFont="1" applyAlignment="1" applyProtection="1">
      <alignment vertical="center"/>
      <protection hidden="1"/>
    </xf>
    <xf numFmtId="0" fontId="41" fillId="0" borderId="0" xfId="0" applyFont="1" applyAlignment="1" applyProtection="1">
      <alignment horizontal="left" vertical="center"/>
      <protection hidden="1"/>
    </xf>
    <xf numFmtId="0" fontId="28" fillId="0" borderId="0" xfId="83" applyFont="1" applyAlignment="1" applyProtection="1">
      <alignment horizontal="left"/>
      <protection hidden="1"/>
    </xf>
    <xf numFmtId="0" fontId="50" fillId="0" borderId="0" xfId="0" applyFont="1" applyProtection="1">
      <protection hidden="1"/>
    </xf>
    <xf numFmtId="0" fontId="47" fillId="0" borderId="0" xfId="0" applyFont="1" applyProtection="1">
      <protection hidden="1"/>
    </xf>
    <xf numFmtId="0" fontId="35" fillId="0" borderId="0" xfId="0" applyFont="1" applyAlignment="1" applyProtection="1">
      <alignment vertical="center" wrapText="1"/>
      <protection hidden="1"/>
    </xf>
    <xf numFmtId="49" fontId="52" fillId="0" borderId="0" xfId="0" applyNumberFormat="1" applyFont="1" applyAlignment="1" applyProtection="1">
      <alignment vertical="center" wrapText="1"/>
      <protection hidden="1"/>
    </xf>
    <xf numFmtId="3" fontId="28" fillId="0" borderId="0" xfId="0" applyNumberFormat="1" applyFont="1" applyAlignment="1" applyProtection="1">
      <alignment horizontal="left"/>
      <protection hidden="1"/>
    </xf>
    <xf numFmtId="0" fontId="39" fillId="0" borderId="0" xfId="0" applyFont="1" applyAlignment="1" applyProtection="1">
      <alignment vertical="center"/>
      <protection hidden="1"/>
    </xf>
    <xf numFmtId="0" fontId="27" fillId="0" borderId="0" xfId="0" applyFont="1" applyAlignment="1" applyProtection="1">
      <alignment vertical="center"/>
      <protection hidden="1"/>
    </xf>
    <xf numFmtId="0" fontId="33" fillId="0" borderId="0" xfId="0" applyFont="1" applyProtection="1">
      <protection hidden="1"/>
    </xf>
    <xf numFmtId="0" fontId="51" fillId="0" borderId="0" xfId="0" applyFont="1" applyProtection="1">
      <protection hidden="1"/>
    </xf>
    <xf numFmtId="0" fontId="53" fillId="0" borderId="0" xfId="0" applyFont="1" applyProtection="1">
      <protection hidden="1"/>
    </xf>
    <xf numFmtId="0" fontId="47" fillId="0" borderId="0" xfId="0" applyFont="1" applyAlignment="1" applyProtection="1">
      <alignment horizontal="right"/>
      <protection hidden="1"/>
    </xf>
    <xf numFmtId="9" fontId="28" fillId="0" borderId="0" xfId="0" applyNumberFormat="1" applyFont="1" applyAlignment="1" applyProtection="1">
      <alignment horizontal="left"/>
      <protection hidden="1"/>
    </xf>
    <xf numFmtId="4" fontId="43" fillId="0" borderId="0" xfId="0" applyNumberFormat="1" applyFont="1" applyProtection="1">
      <protection hidden="1"/>
    </xf>
    <xf numFmtId="0" fontId="29" fillId="0" borderId="0" xfId="0" applyFont="1" applyAlignment="1" applyProtection="1">
      <alignment horizontal="center" vertical="center"/>
      <protection hidden="1"/>
    </xf>
    <xf numFmtId="0" fontId="29" fillId="0" borderId="0" xfId="83" applyFont="1" applyAlignment="1" applyProtection="1">
      <alignment horizontal="center" vertical="center"/>
      <protection hidden="1"/>
    </xf>
    <xf numFmtId="0" fontId="51" fillId="0" borderId="0" xfId="0" applyFont="1" applyAlignment="1" applyProtection="1">
      <alignment horizontal="center"/>
      <protection hidden="1"/>
    </xf>
    <xf numFmtId="0" fontId="60" fillId="0" borderId="0" xfId="0" applyFont="1" applyAlignment="1" applyProtection="1">
      <alignment wrapText="1"/>
      <protection hidden="1"/>
    </xf>
    <xf numFmtId="0" fontId="28" fillId="0" borderId="0" xfId="0" applyFont="1" applyAlignment="1" applyProtection="1">
      <alignment vertical="center" wrapText="1"/>
      <protection hidden="1"/>
    </xf>
    <xf numFmtId="0" fontId="28" fillId="42" borderId="0" xfId="0" applyFont="1" applyFill="1" applyAlignment="1" applyProtection="1">
      <alignment horizontal="center" wrapText="1"/>
      <protection hidden="1"/>
    </xf>
    <xf numFmtId="0" fontId="61" fillId="0" borderId="0" xfId="0" applyFont="1" applyAlignment="1" applyProtection="1">
      <alignment horizontal="right"/>
      <protection hidden="1"/>
    </xf>
    <xf numFmtId="0" fontId="35" fillId="0" borderId="0" xfId="0" applyFont="1" applyAlignment="1">
      <alignment vertical="center"/>
    </xf>
    <xf numFmtId="0" fontId="64" fillId="0" borderId="0" xfId="0" applyFont="1" applyProtection="1">
      <protection hidden="1"/>
    </xf>
    <xf numFmtId="0" fontId="65" fillId="0" borderId="0" xfId="0" applyFont="1" applyAlignment="1" applyProtection="1">
      <alignment wrapText="1"/>
      <protection hidden="1"/>
    </xf>
    <xf numFmtId="0" fontId="51" fillId="0" borderId="0" xfId="0" applyFont="1" applyAlignment="1" applyProtection="1">
      <alignment horizontal="left" vertical="center"/>
      <protection hidden="1"/>
    </xf>
    <xf numFmtId="0" fontId="49" fillId="0" borderId="0" xfId="0" applyFont="1" applyProtection="1">
      <protection hidden="1"/>
    </xf>
    <xf numFmtId="0" fontId="65" fillId="0" borderId="0" xfId="0" applyFont="1" applyProtection="1">
      <protection hidden="1"/>
    </xf>
    <xf numFmtId="0" fontId="46" fillId="0" borderId="0" xfId="83" applyFont="1" applyAlignment="1" applyProtection="1">
      <alignment horizontal="center"/>
      <protection hidden="1"/>
    </xf>
    <xf numFmtId="0" fontId="38" fillId="0" borderId="0" xfId="0" applyFont="1" applyAlignment="1" applyProtection="1">
      <alignment horizontal="center" vertical="center"/>
      <protection locked="0" hidden="1"/>
    </xf>
    <xf numFmtId="3" fontId="46" fillId="0" borderId="26" xfId="0" applyNumberFormat="1" applyFont="1" applyBorder="1" applyAlignment="1" applyProtection="1">
      <alignment horizontal="center" vertical="center"/>
      <protection locked="0" hidden="1"/>
    </xf>
    <xf numFmtId="0" fontId="67" fillId="0" borderId="0" xfId="0" applyFont="1" applyAlignment="1" applyProtection="1">
      <alignment vertical="center"/>
      <protection hidden="1"/>
    </xf>
    <xf numFmtId="0" fontId="66" fillId="0" borderId="21" xfId="85" applyFont="1" applyFill="1" applyBorder="1" applyAlignment="1" applyProtection="1">
      <alignment vertical="center"/>
      <protection hidden="1"/>
    </xf>
    <xf numFmtId="0" fontId="38" fillId="44" borderId="0" xfId="0" applyFont="1" applyFill="1" applyAlignment="1" applyProtection="1">
      <alignment vertical="center" wrapText="1"/>
      <protection hidden="1"/>
    </xf>
    <xf numFmtId="0" fontId="36" fillId="0" borderId="0" xfId="0" applyFont="1" applyAlignment="1" applyProtection="1">
      <alignment horizontal="justify" vertical="center" wrapText="1"/>
      <protection hidden="1"/>
    </xf>
    <xf numFmtId="0" fontId="49" fillId="0" borderId="0" xfId="0" applyFont="1" applyAlignment="1" applyProtection="1">
      <alignment horizontal="justify" vertical="center" wrapText="1"/>
      <protection hidden="1"/>
    </xf>
    <xf numFmtId="0" fontId="57" fillId="0" borderId="0" xfId="0" applyFont="1" applyAlignment="1" applyProtection="1">
      <alignment horizontal="justify" vertical="center"/>
      <protection hidden="1"/>
    </xf>
    <xf numFmtId="0" fontId="57" fillId="0" borderId="0" xfId="0" applyFont="1" applyAlignment="1" applyProtection="1">
      <alignment horizontal="justify" vertical="center" wrapText="1"/>
      <protection hidden="1"/>
    </xf>
    <xf numFmtId="0" fontId="38" fillId="41" borderId="11" xfId="0" applyFont="1" applyFill="1" applyBorder="1" applyAlignment="1" applyProtection="1">
      <alignment horizontal="center" vertical="center"/>
      <protection hidden="1"/>
    </xf>
    <xf numFmtId="0" fontId="28" fillId="0" borderId="0" xfId="0" applyFont="1" applyAlignment="1" applyProtection="1">
      <alignment horizontal="right" vertical="center" wrapText="1"/>
      <protection hidden="1"/>
    </xf>
    <xf numFmtId="0" fontId="35" fillId="0" borderId="34" xfId="0" applyFont="1" applyBorder="1" applyAlignment="1" applyProtection="1">
      <alignment vertical="center"/>
      <protection hidden="1"/>
    </xf>
    <xf numFmtId="0" fontId="42" fillId="0" borderId="34" xfId="0" applyFont="1" applyBorder="1" applyAlignment="1" applyProtection="1">
      <alignment horizontal="center" vertical="center"/>
      <protection hidden="1"/>
    </xf>
    <xf numFmtId="0" fontId="35" fillId="0" borderId="25" xfId="0" applyFont="1" applyBorder="1" applyAlignment="1" applyProtection="1">
      <alignment vertical="center"/>
      <protection hidden="1"/>
    </xf>
    <xf numFmtId="0" fontId="42" fillId="0" borderId="25" xfId="0" applyFont="1" applyBorder="1" applyAlignment="1" applyProtection="1">
      <alignment horizontal="center" vertical="center"/>
      <protection hidden="1"/>
    </xf>
    <xf numFmtId="0" fontId="36" fillId="0" borderId="38" xfId="0" applyFont="1" applyBorder="1" applyAlignment="1" applyProtection="1">
      <alignment vertical="center"/>
      <protection hidden="1"/>
    </xf>
    <xf numFmtId="0" fontId="66" fillId="0" borderId="0" xfId="85" applyFont="1" applyFill="1" applyBorder="1" applyAlignment="1" applyProtection="1">
      <alignment vertical="center"/>
      <protection hidden="1"/>
    </xf>
    <xf numFmtId="9" fontId="36" fillId="0" borderId="0" xfId="0" applyNumberFormat="1" applyFont="1" applyAlignment="1" applyProtection="1">
      <alignment horizontal="center" vertical="center"/>
      <protection hidden="1"/>
    </xf>
    <xf numFmtId="0" fontId="28" fillId="0" borderId="0" xfId="85" applyFont="1" applyFill="1" applyBorder="1" applyAlignment="1" applyProtection="1">
      <alignment vertical="center"/>
      <protection hidden="1"/>
    </xf>
    <xf numFmtId="0" fontId="73" fillId="0" borderId="0" xfId="0" applyFont="1" applyAlignment="1" applyProtection="1">
      <alignment vertical="center"/>
      <protection hidden="1"/>
    </xf>
    <xf numFmtId="0" fontId="36" fillId="0" borderId="35" xfId="0" applyFont="1" applyBorder="1" applyAlignment="1" applyProtection="1">
      <alignment vertical="center"/>
      <protection hidden="1"/>
    </xf>
    <xf numFmtId="0" fontId="36" fillId="0" borderId="34" xfId="0" applyFont="1" applyBorder="1" applyAlignment="1" applyProtection="1">
      <alignment horizontal="center" vertical="center"/>
      <protection hidden="1"/>
    </xf>
    <xf numFmtId="0" fontId="35" fillId="0" borderId="36" xfId="0" applyFont="1" applyBorder="1" applyAlignment="1" applyProtection="1">
      <alignment vertical="center"/>
      <protection hidden="1"/>
    </xf>
    <xf numFmtId="0" fontId="36" fillId="0" borderId="37" xfId="0" applyFont="1" applyBorder="1" applyAlignment="1" applyProtection="1">
      <alignment vertical="center"/>
      <protection hidden="1"/>
    </xf>
    <xf numFmtId="0" fontId="67" fillId="0" borderId="34" xfId="0" applyFont="1" applyBorder="1" applyAlignment="1" applyProtection="1">
      <alignment vertical="center"/>
      <protection hidden="1"/>
    </xf>
    <xf numFmtId="0" fontId="67" fillId="0" borderId="36" xfId="0" applyFont="1" applyBorder="1" applyAlignment="1" applyProtection="1">
      <alignment vertical="center"/>
      <protection hidden="1"/>
    </xf>
    <xf numFmtId="0" fontId="35" fillId="0" borderId="0" xfId="0" applyFont="1" applyAlignment="1" applyProtection="1">
      <alignment horizontal="justify" vertical="center"/>
      <protection hidden="1"/>
    </xf>
    <xf numFmtId="4" fontId="36" fillId="0" borderId="0" xfId="0" applyNumberFormat="1" applyFont="1" applyAlignment="1" applyProtection="1">
      <alignment horizontal="center" vertical="center"/>
      <protection hidden="1"/>
    </xf>
    <xf numFmtId="0" fontId="38" fillId="0" borderId="0" xfId="0" applyFont="1" applyAlignment="1" applyProtection="1">
      <alignment horizontal="center"/>
      <protection hidden="1"/>
    </xf>
    <xf numFmtId="2" fontId="36" fillId="0" borderId="0" xfId="0" applyNumberFormat="1" applyFont="1" applyAlignment="1" applyProtection="1">
      <alignment horizontal="center" vertical="center"/>
      <protection hidden="1"/>
    </xf>
    <xf numFmtId="0" fontId="36" fillId="0" borderId="0" xfId="0" applyFont="1" applyAlignment="1" applyProtection="1">
      <alignment horizontal="justify" vertical="center"/>
      <protection hidden="1"/>
    </xf>
    <xf numFmtId="0" fontId="43" fillId="0" borderId="0" xfId="0" applyFont="1" applyAlignment="1" applyProtection="1">
      <alignment horizontal="right" vertical="center"/>
      <protection hidden="1"/>
    </xf>
    <xf numFmtId="164" fontId="38" fillId="0" borderId="0" xfId="0" applyNumberFormat="1" applyFont="1" applyAlignment="1" applyProtection="1">
      <alignment horizontal="center" vertical="center"/>
      <protection hidden="1"/>
    </xf>
    <xf numFmtId="49" fontId="28" fillId="0" borderId="34" xfId="0" applyNumberFormat="1" applyFont="1" applyBorder="1" applyAlignment="1" applyProtection="1">
      <alignment vertical="center"/>
      <protection hidden="1"/>
    </xf>
    <xf numFmtId="0" fontId="29" fillId="0" borderId="36" xfId="0" applyFont="1" applyBorder="1" applyAlignment="1" applyProtection="1">
      <alignment horizontal="center" vertical="top"/>
      <protection hidden="1"/>
    </xf>
    <xf numFmtId="0" fontId="74" fillId="0" borderId="0" xfId="85" applyFont="1" applyFill="1" applyBorder="1" applyAlignment="1" applyProtection="1">
      <alignment vertical="center"/>
      <protection hidden="1"/>
    </xf>
    <xf numFmtId="0" fontId="75" fillId="0" borderId="0" xfId="85" applyFont="1" applyFill="1" applyBorder="1" applyAlignment="1" applyProtection="1">
      <alignment vertical="center"/>
      <protection hidden="1"/>
    </xf>
    <xf numFmtId="0" fontId="36" fillId="0" borderId="41" xfId="0" applyFont="1" applyBorder="1" applyAlignment="1" applyProtection="1">
      <alignment vertical="center"/>
      <protection hidden="1"/>
    </xf>
    <xf numFmtId="0" fontId="36" fillId="0" borderId="41" xfId="0" applyFont="1" applyBorder="1" applyProtection="1">
      <protection hidden="1"/>
    </xf>
    <xf numFmtId="0" fontId="29" fillId="0" borderId="41" xfId="0" applyFont="1" applyBorder="1" applyProtection="1">
      <protection hidden="1"/>
    </xf>
    <xf numFmtId="0" fontId="51" fillId="0" borderId="41" xfId="0" applyFont="1" applyBorder="1" applyAlignment="1" applyProtection="1">
      <alignment horizontal="center"/>
      <protection hidden="1"/>
    </xf>
    <xf numFmtId="49" fontId="28" fillId="0" borderId="0" xfId="0" applyNumberFormat="1" applyFont="1" applyAlignment="1" applyProtection="1">
      <alignment horizontal="left" vertical="center"/>
      <protection hidden="1"/>
    </xf>
    <xf numFmtId="0" fontId="33" fillId="0" borderId="44" xfId="0" applyFont="1" applyBorder="1" applyProtection="1">
      <protection hidden="1"/>
    </xf>
    <xf numFmtId="0" fontId="32" fillId="0" borderId="45" xfId="0" applyFont="1" applyBorder="1" applyAlignment="1" applyProtection="1">
      <alignment vertical="center"/>
      <protection hidden="1"/>
    </xf>
    <xf numFmtId="0" fontId="33" fillId="0" borderId="45" xfId="0" applyFont="1" applyBorder="1" applyProtection="1">
      <protection hidden="1"/>
    </xf>
    <xf numFmtId="0" fontId="28" fillId="0" borderId="45" xfId="0" applyFont="1" applyBorder="1" applyProtection="1">
      <protection hidden="1"/>
    </xf>
    <xf numFmtId="0" fontId="34" fillId="0" borderId="45" xfId="0" applyFont="1" applyBorder="1" applyProtection="1">
      <protection hidden="1"/>
    </xf>
    <xf numFmtId="0" fontId="62" fillId="0" borderId="49" xfId="0" applyFont="1" applyBorder="1" applyProtection="1">
      <protection hidden="1"/>
    </xf>
    <xf numFmtId="0" fontId="40" fillId="0" borderId="51" xfId="0" applyFont="1" applyBorder="1" applyAlignment="1" applyProtection="1">
      <alignment vertical="center"/>
      <protection hidden="1"/>
    </xf>
    <xf numFmtId="0" fontId="38" fillId="44" borderId="50" xfId="0" applyFont="1" applyFill="1" applyBorder="1" applyAlignment="1" applyProtection="1">
      <alignment vertical="center" wrapText="1"/>
      <protection hidden="1"/>
    </xf>
    <xf numFmtId="0" fontId="38" fillId="44" borderId="51" xfId="0" applyFont="1" applyFill="1" applyBorder="1" applyAlignment="1" applyProtection="1">
      <alignment vertical="center" wrapText="1"/>
      <protection hidden="1"/>
    </xf>
    <xf numFmtId="0" fontId="40" fillId="0" borderId="50" xfId="0" applyFont="1" applyBorder="1" applyAlignment="1" applyProtection="1">
      <alignment vertical="center"/>
      <protection hidden="1"/>
    </xf>
    <xf numFmtId="0" fontId="36" fillId="0" borderId="51" xfId="0" applyFont="1" applyBorder="1" applyProtection="1">
      <protection hidden="1"/>
    </xf>
    <xf numFmtId="0" fontId="29" fillId="0" borderId="50" xfId="0" applyFont="1" applyBorder="1" applyProtection="1">
      <protection hidden="1"/>
    </xf>
    <xf numFmtId="0" fontId="41" fillId="0" borderId="50" xfId="0" applyFont="1" applyBorder="1" applyAlignment="1" applyProtection="1">
      <alignment horizontal="center" vertical="center"/>
      <protection hidden="1"/>
    </xf>
    <xf numFmtId="0" fontId="36" fillId="0" borderId="51" xfId="0" applyFont="1" applyBorder="1" applyAlignment="1" applyProtection="1">
      <alignment vertical="center"/>
      <protection hidden="1"/>
    </xf>
    <xf numFmtId="0" fontId="35" fillId="0" borderId="50" xfId="0" applyFont="1" applyBorder="1" applyAlignment="1" applyProtection="1">
      <alignment horizontal="center" vertical="center"/>
      <protection hidden="1"/>
    </xf>
    <xf numFmtId="0" fontId="35" fillId="0" borderId="52" xfId="0" applyFont="1" applyBorder="1" applyAlignment="1" applyProtection="1">
      <alignment horizontal="center" vertical="center"/>
      <protection hidden="1"/>
    </xf>
    <xf numFmtId="0" fontId="36" fillId="0" borderId="53" xfId="0" applyFont="1" applyBorder="1" applyAlignment="1" applyProtection="1">
      <alignment vertical="center"/>
      <protection hidden="1"/>
    </xf>
    <xf numFmtId="0" fontId="35" fillId="0" borderId="54" xfId="0" applyFont="1" applyBorder="1" applyAlignment="1" applyProtection="1">
      <alignment horizontal="center" vertical="center"/>
      <protection hidden="1"/>
    </xf>
    <xf numFmtId="0" fontId="36" fillId="0" borderId="55" xfId="0" applyFont="1" applyBorder="1" applyAlignment="1" applyProtection="1">
      <alignment vertical="center"/>
      <protection hidden="1"/>
    </xf>
    <xf numFmtId="0" fontId="29" fillId="0" borderId="50" xfId="0" applyFont="1" applyBorder="1" applyAlignment="1" applyProtection="1">
      <alignment vertical="top"/>
      <protection hidden="1"/>
    </xf>
    <xf numFmtId="0" fontId="36" fillId="0" borderId="51" xfId="0" applyFont="1" applyBorder="1" applyAlignment="1" applyProtection="1">
      <alignment vertical="top"/>
      <protection hidden="1"/>
    </xf>
    <xf numFmtId="0" fontId="36" fillId="0" borderId="50" xfId="0" applyFont="1" applyBorder="1" applyAlignment="1" applyProtection="1">
      <alignment horizontal="center" vertical="center"/>
      <protection hidden="1"/>
    </xf>
    <xf numFmtId="0" fontId="47" fillId="0" borderId="50" xfId="0" applyFont="1" applyBorder="1" applyProtection="1">
      <protection hidden="1"/>
    </xf>
    <xf numFmtId="0" fontId="47" fillId="0" borderId="51" xfId="0" applyFont="1" applyBorder="1" applyProtection="1">
      <protection hidden="1"/>
    </xf>
    <xf numFmtId="0" fontId="35" fillId="0" borderId="50" xfId="0" applyFont="1" applyBorder="1" applyAlignment="1" applyProtection="1">
      <alignment horizontal="center" vertical="center" textRotation="90"/>
      <protection hidden="1"/>
    </xf>
    <xf numFmtId="0" fontId="35" fillId="0" borderId="50" xfId="0" applyFont="1" applyBorder="1" applyAlignment="1" applyProtection="1">
      <alignment horizontal="center" textRotation="90"/>
      <protection hidden="1"/>
    </xf>
    <xf numFmtId="0" fontId="29" fillId="0" borderId="50" xfId="0" applyFont="1" applyBorder="1" applyAlignment="1" applyProtection="1">
      <alignment horizontal="center" textRotation="90"/>
      <protection hidden="1"/>
    </xf>
    <xf numFmtId="0" fontId="29" fillId="0" borderId="50" xfId="0" applyFont="1" applyBorder="1" applyAlignment="1" applyProtection="1">
      <alignment horizontal="center" vertical="center"/>
      <protection hidden="1"/>
    </xf>
    <xf numFmtId="0" fontId="29" fillId="0" borderId="56" xfId="0" applyFont="1" applyBorder="1" applyAlignment="1" applyProtection="1">
      <alignment horizontal="center" vertical="center"/>
      <protection hidden="1"/>
    </xf>
    <xf numFmtId="0" fontId="36" fillId="0" borderId="57" xfId="0" applyFont="1" applyBorder="1" applyProtection="1">
      <protection hidden="1"/>
    </xf>
    <xf numFmtId="0" fontId="35" fillId="0" borderId="34" xfId="0" applyFont="1" applyBorder="1" applyAlignment="1" applyProtection="1">
      <alignment horizontal="right" vertical="center"/>
      <protection hidden="1"/>
    </xf>
    <xf numFmtId="0" fontId="38" fillId="44" borderId="52" xfId="0" applyFont="1" applyFill="1" applyBorder="1" applyAlignment="1" applyProtection="1">
      <alignment horizontal="center" vertical="center" wrapText="1"/>
      <protection hidden="1"/>
    </xf>
    <xf numFmtId="0" fontId="38" fillId="44" borderId="25" xfId="0" applyFont="1" applyFill="1" applyBorder="1" applyAlignment="1" applyProtection="1">
      <alignment horizontal="center" vertical="center" wrapText="1"/>
      <protection hidden="1"/>
    </xf>
    <xf numFmtId="0" fontId="38" fillId="44" borderId="53" xfId="0" applyFont="1" applyFill="1" applyBorder="1" applyAlignment="1" applyProtection="1">
      <alignment horizontal="center" vertical="center" wrapText="1"/>
      <protection hidden="1"/>
    </xf>
    <xf numFmtId="0" fontId="76" fillId="0" borderId="0" xfId="0" applyFont="1" applyAlignment="1" applyProtection="1">
      <alignment horizontal="right" wrapText="1"/>
      <protection hidden="1"/>
    </xf>
    <xf numFmtId="0" fontId="29" fillId="0" borderId="52" xfId="0" applyFont="1" applyBorder="1" applyProtection="1">
      <protection hidden="1"/>
    </xf>
    <xf numFmtId="0" fontId="48" fillId="0" borderId="25" xfId="0" applyFont="1" applyBorder="1" applyAlignment="1" applyProtection="1">
      <alignment wrapText="1"/>
      <protection hidden="1"/>
    </xf>
    <xf numFmtId="0" fontId="36" fillId="0" borderId="25" xfId="83" applyFont="1" applyBorder="1" applyAlignment="1" applyProtection="1">
      <alignment horizontal="left"/>
      <protection hidden="1"/>
    </xf>
    <xf numFmtId="0" fontId="46" fillId="0" borderId="25" xfId="83" applyFont="1" applyBorder="1" applyAlignment="1" applyProtection="1">
      <alignment horizontal="left"/>
      <protection hidden="1"/>
    </xf>
    <xf numFmtId="0" fontId="29" fillId="0" borderId="25" xfId="0" applyFont="1" applyBorder="1" applyProtection="1">
      <protection hidden="1"/>
    </xf>
    <xf numFmtId="0" fontId="36" fillId="0" borderId="53" xfId="0" applyFont="1" applyBorder="1" applyProtection="1">
      <protection hidden="1"/>
    </xf>
    <xf numFmtId="0" fontId="28" fillId="42" borderId="0" xfId="0" applyFont="1" applyFill="1" applyAlignment="1" applyProtection="1">
      <alignment horizontal="center" vertical="center"/>
      <protection hidden="1"/>
    </xf>
    <xf numFmtId="0" fontId="32" fillId="0" borderId="34" xfId="0" applyFont="1" applyBorder="1" applyAlignment="1">
      <alignment vertical="center"/>
    </xf>
    <xf numFmtId="0" fontId="36" fillId="42" borderId="0" xfId="0" applyFont="1" applyFill="1" applyAlignment="1" applyProtection="1">
      <alignment horizontal="center" vertical="center" wrapText="1"/>
      <protection hidden="1"/>
    </xf>
    <xf numFmtId="0" fontId="36" fillId="0" borderId="0" xfId="0" applyFont="1" applyAlignment="1">
      <alignment vertical="center"/>
    </xf>
    <xf numFmtId="0" fontId="78" fillId="0" borderId="0" xfId="0" applyFont="1" applyAlignment="1">
      <alignment vertical="center"/>
    </xf>
    <xf numFmtId="0" fontId="36" fillId="0" borderId="0" xfId="0" applyFont="1"/>
    <xf numFmtId="0" fontId="79" fillId="0" borderId="0" xfId="0" applyFont="1" applyAlignment="1">
      <alignment horizontal="left" vertical="center"/>
    </xf>
    <xf numFmtId="0" fontId="36" fillId="0" borderId="0" xfId="0" applyFont="1" applyAlignment="1" applyProtection="1">
      <alignment horizontal="center" vertical="center"/>
      <protection hidden="1"/>
    </xf>
    <xf numFmtId="0" fontId="51" fillId="0" borderId="0" xfId="0" applyFont="1" applyAlignment="1" applyProtection="1">
      <alignment horizontal="center" vertical="center"/>
      <protection hidden="1"/>
    </xf>
    <xf numFmtId="3" fontId="51" fillId="0" borderId="0" xfId="0" applyNumberFormat="1" applyFont="1" applyAlignment="1" applyProtection="1">
      <alignment horizontal="center" vertical="center"/>
      <protection hidden="1"/>
    </xf>
    <xf numFmtId="0" fontId="30" fillId="0" borderId="0" xfId="0" applyFont="1" applyAlignment="1" applyProtection="1">
      <alignment horizontal="center" vertical="center"/>
      <protection hidden="1"/>
    </xf>
    <xf numFmtId="3" fontId="51" fillId="0" borderId="0" xfId="0" applyNumberFormat="1" applyFont="1" applyAlignment="1" applyProtection="1">
      <alignment horizontal="left"/>
      <protection hidden="1"/>
    </xf>
    <xf numFmtId="0" fontId="51" fillId="0" borderId="0" xfId="0" applyFont="1" applyAlignment="1" applyProtection="1">
      <alignment horizontal="left"/>
      <protection hidden="1"/>
    </xf>
    <xf numFmtId="3" fontId="80" fillId="0" borderId="58" xfId="0" applyNumberFormat="1" applyFont="1" applyBorder="1" applyAlignment="1">
      <alignment horizontal="center"/>
    </xf>
    <xf numFmtId="0" fontId="31" fillId="0" borderId="0" xfId="0" applyFont="1" applyAlignment="1" applyProtection="1">
      <alignment vertical="center"/>
      <protection hidden="1"/>
    </xf>
    <xf numFmtId="3" fontId="80" fillId="0" borderId="58" xfId="0" applyNumberFormat="1" applyFont="1" applyBorder="1" applyAlignment="1" applyProtection="1">
      <alignment horizontal="center"/>
      <protection hidden="1"/>
    </xf>
    <xf numFmtId="0" fontId="71" fillId="0" borderId="0" xfId="83" applyFont="1" applyAlignment="1" applyProtection="1">
      <alignment horizontal="center" vertical="center"/>
      <protection hidden="1"/>
    </xf>
    <xf numFmtId="165" fontId="72" fillId="0" borderId="0" xfId="87" applyNumberFormat="1" applyFont="1" applyAlignment="1" applyProtection="1">
      <alignment horizontal="center" vertical="center"/>
      <protection hidden="1"/>
    </xf>
    <xf numFmtId="165" fontId="71" fillId="0" borderId="0" xfId="87" applyNumberFormat="1" applyFont="1" applyAlignment="1" applyProtection="1">
      <alignment horizontal="center" vertical="center"/>
      <protection hidden="1"/>
    </xf>
    <xf numFmtId="165" fontId="71" fillId="0" borderId="0" xfId="0" applyNumberFormat="1" applyFont="1" applyAlignment="1" applyProtection="1">
      <alignment horizontal="center" vertical="center"/>
      <protection hidden="1"/>
    </xf>
    <xf numFmtId="165" fontId="72" fillId="0" borderId="0" xfId="0" applyNumberFormat="1" applyFont="1" applyAlignment="1" applyProtection="1">
      <alignment horizontal="center" vertical="center"/>
      <protection hidden="1"/>
    </xf>
    <xf numFmtId="0" fontId="72" fillId="0" borderId="0" xfId="0" applyFont="1" applyAlignment="1" applyProtection="1">
      <alignment horizontal="center" vertical="center"/>
      <protection hidden="1"/>
    </xf>
    <xf numFmtId="0" fontId="29" fillId="0" borderId="34" xfId="0" applyFont="1" applyBorder="1" applyProtection="1">
      <protection hidden="1"/>
    </xf>
    <xf numFmtId="0" fontId="29" fillId="0" borderId="38" xfId="0" applyFont="1" applyBorder="1" applyProtection="1">
      <protection hidden="1"/>
    </xf>
    <xf numFmtId="0" fontId="59" fillId="0" borderId="0" xfId="0" applyFont="1" applyAlignment="1" applyProtection="1">
      <alignment vertical="center" wrapText="1"/>
      <protection hidden="1"/>
    </xf>
    <xf numFmtId="0" fontId="81" fillId="0" borderId="0" xfId="0" applyFont="1" applyAlignment="1" applyProtection="1">
      <alignment vertical="center" wrapText="1"/>
      <protection hidden="1"/>
    </xf>
    <xf numFmtId="0" fontId="61" fillId="0" borderId="0" xfId="0" applyFont="1" applyAlignment="1" applyProtection="1">
      <alignment horizontal="right" vertical="center"/>
      <protection hidden="1"/>
    </xf>
    <xf numFmtId="0" fontId="44" fillId="0" borderId="0" xfId="0" applyFont="1" applyAlignment="1" applyProtection="1">
      <alignment vertical="top"/>
      <protection hidden="1"/>
    </xf>
    <xf numFmtId="0" fontId="39" fillId="0" borderId="0" xfId="0" applyFont="1" applyAlignment="1" applyProtection="1">
      <alignment vertical="top"/>
      <protection hidden="1"/>
    </xf>
    <xf numFmtId="0" fontId="29" fillId="0" borderId="40" xfId="0" applyFont="1" applyBorder="1" applyProtection="1">
      <protection hidden="1"/>
    </xf>
    <xf numFmtId="9" fontId="29" fillId="0" borderId="0" xfId="0" applyNumberFormat="1" applyFont="1" applyAlignment="1" applyProtection="1">
      <alignment horizontal="center"/>
      <protection hidden="1"/>
    </xf>
    <xf numFmtId="0" fontId="35" fillId="0" borderId="0" xfId="0" applyFont="1" applyAlignment="1" applyProtection="1">
      <alignment horizontal="center" vertical="center"/>
      <protection hidden="1"/>
    </xf>
    <xf numFmtId="0" fontId="35" fillId="0" borderId="0" xfId="0" applyFont="1" applyAlignment="1" applyProtection="1">
      <alignment horizontal="justify" vertical="center"/>
      <protection hidden="1"/>
    </xf>
    <xf numFmtId="0" fontId="43" fillId="0" borderId="39" xfId="0" applyFont="1" applyBorder="1" applyAlignment="1" applyProtection="1">
      <alignment horizontal="right" vertical="center"/>
      <protection hidden="1"/>
    </xf>
    <xf numFmtId="0" fontId="43" fillId="0" borderId="25" xfId="0" applyFont="1" applyBorder="1" applyAlignment="1" applyProtection="1">
      <alignment horizontal="right" vertical="center"/>
      <protection hidden="1"/>
    </xf>
    <xf numFmtId="0" fontId="43" fillId="0" borderId="37" xfId="0" applyFont="1" applyBorder="1" applyAlignment="1" applyProtection="1">
      <alignment horizontal="right" vertical="center"/>
      <protection hidden="1"/>
    </xf>
    <xf numFmtId="0" fontId="43" fillId="0" borderId="0" xfId="0" applyFont="1" applyAlignment="1" applyProtection="1">
      <alignment horizontal="right" vertical="center"/>
      <protection hidden="1"/>
    </xf>
    <xf numFmtId="0" fontId="38" fillId="44" borderId="35" xfId="0" applyFont="1" applyFill="1" applyBorder="1" applyAlignment="1" applyProtection="1">
      <alignment horizontal="center" vertical="center"/>
      <protection hidden="1"/>
    </xf>
    <xf numFmtId="0" fontId="38" fillId="44" borderId="34" xfId="0" applyFont="1" applyFill="1" applyBorder="1" applyAlignment="1" applyProtection="1">
      <alignment horizontal="center" vertical="center"/>
      <protection hidden="1"/>
    </xf>
    <xf numFmtId="0" fontId="38" fillId="44" borderId="37" xfId="0" applyFont="1" applyFill="1" applyBorder="1" applyAlignment="1" applyProtection="1">
      <alignment horizontal="center" vertical="center"/>
      <protection hidden="1"/>
    </xf>
    <xf numFmtId="0" fontId="38" fillId="44" borderId="0" xfId="0" applyFont="1" applyFill="1" applyAlignment="1" applyProtection="1">
      <alignment horizontal="center" vertical="center"/>
      <protection hidden="1"/>
    </xf>
    <xf numFmtId="0" fontId="38" fillId="44" borderId="43" xfId="0" applyFont="1" applyFill="1" applyBorder="1" applyAlignment="1" applyProtection="1">
      <alignment horizontal="center" vertical="center"/>
      <protection hidden="1"/>
    </xf>
    <xf numFmtId="0" fontId="38" fillId="44" borderId="41" xfId="0" applyFont="1" applyFill="1" applyBorder="1" applyAlignment="1" applyProtection="1">
      <alignment horizontal="center" vertical="center"/>
      <protection hidden="1"/>
    </xf>
    <xf numFmtId="0" fontId="38" fillId="0" borderId="29" xfId="0" applyFont="1" applyBorder="1" applyAlignment="1" applyProtection="1">
      <alignment horizontal="center"/>
      <protection locked="0"/>
    </xf>
    <xf numFmtId="0" fontId="38" fillId="0" borderId="0" xfId="0" applyFont="1" applyAlignment="1" applyProtection="1">
      <alignment horizontal="center"/>
      <protection hidden="1"/>
    </xf>
    <xf numFmtId="0" fontId="36" fillId="0" borderId="34" xfId="0" applyFont="1" applyBorder="1" applyAlignment="1" applyProtection="1">
      <alignment horizontal="right" vertical="center"/>
      <protection hidden="1"/>
    </xf>
    <xf numFmtId="0" fontId="66" fillId="0" borderId="0" xfId="85" applyFont="1" applyFill="1" applyBorder="1" applyAlignment="1" applyProtection="1">
      <alignment horizontal="center" vertical="center"/>
      <protection hidden="1"/>
    </xf>
    <xf numFmtId="0" fontId="66" fillId="0" borderId="38" xfId="85" applyFont="1" applyFill="1" applyBorder="1" applyAlignment="1" applyProtection="1">
      <alignment horizontal="center" vertical="center"/>
      <protection hidden="1"/>
    </xf>
    <xf numFmtId="0" fontId="40" fillId="0" borderId="0" xfId="0" applyFont="1" applyAlignment="1">
      <alignment horizontal="center" vertical="center"/>
    </xf>
    <xf numFmtId="0" fontId="36" fillId="0" borderId="0" xfId="0" applyFont="1" applyAlignment="1">
      <alignment horizontal="center" vertical="center" wrapText="1"/>
    </xf>
    <xf numFmtId="0" fontId="36" fillId="0" borderId="38" xfId="0" applyFont="1" applyBorder="1" applyAlignment="1">
      <alignment horizontal="center" vertical="center" wrapText="1"/>
    </xf>
    <xf numFmtId="0" fontId="58" fillId="0" borderId="41" xfId="85" applyFont="1" applyFill="1" applyBorder="1" applyAlignment="1" applyProtection="1">
      <alignment horizontal="center" vertical="center"/>
      <protection locked="0"/>
    </xf>
    <xf numFmtId="0" fontId="58" fillId="0" borderId="42" xfId="85" applyFont="1" applyFill="1" applyBorder="1" applyAlignment="1" applyProtection="1">
      <alignment horizontal="center" vertical="center"/>
      <protection locked="0"/>
    </xf>
    <xf numFmtId="164" fontId="46" fillId="0" borderId="29" xfId="0" applyNumberFormat="1" applyFont="1" applyBorder="1" applyAlignment="1" applyProtection="1">
      <alignment horizontal="center"/>
      <protection locked="0"/>
    </xf>
    <xf numFmtId="0" fontId="43" fillId="44" borderId="35" xfId="0" applyFont="1" applyFill="1" applyBorder="1" applyAlignment="1" applyProtection="1">
      <alignment horizontal="center" vertical="center"/>
      <protection hidden="1"/>
    </xf>
    <xf numFmtId="0" fontId="43" fillId="44" borderId="34" xfId="0" applyFont="1" applyFill="1" applyBorder="1" applyAlignment="1" applyProtection="1">
      <alignment horizontal="center" vertical="center"/>
      <protection hidden="1"/>
    </xf>
    <xf numFmtId="0" fontId="43" fillId="44" borderId="37" xfId="0" applyFont="1" applyFill="1" applyBorder="1" applyAlignment="1" applyProtection="1">
      <alignment horizontal="center" vertical="center"/>
      <protection hidden="1"/>
    </xf>
    <xf numFmtId="0" fontId="43" fillId="44" borderId="0" xfId="0" applyFont="1" applyFill="1" applyAlignment="1" applyProtection="1">
      <alignment horizontal="center" vertical="center"/>
      <protection hidden="1"/>
    </xf>
    <xf numFmtId="0" fontId="43" fillId="44" borderId="39" xfId="0" applyFont="1" applyFill="1" applyBorder="1" applyAlignment="1" applyProtection="1">
      <alignment horizontal="center" vertical="center"/>
      <protection hidden="1"/>
    </xf>
    <xf numFmtId="0" fontId="43" fillId="44" borderId="25" xfId="0" applyFont="1" applyFill="1" applyBorder="1" applyAlignment="1" applyProtection="1">
      <alignment horizontal="center" vertical="center"/>
      <protection hidden="1"/>
    </xf>
    <xf numFmtId="0" fontId="77" fillId="0" borderId="0" xfId="85" applyFont="1" applyBorder="1" applyAlignment="1" applyProtection="1">
      <alignment horizontal="left" vertical="center"/>
      <protection locked="0"/>
    </xf>
    <xf numFmtId="0" fontId="77" fillId="0" borderId="38" xfId="85" applyFont="1" applyBorder="1" applyAlignment="1" applyProtection="1">
      <alignment horizontal="left" vertical="center"/>
      <protection locked="0"/>
    </xf>
    <xf numFmtId="0" fontId="58" fillId="0" borderId="25" xfId="85" applyFont="1" applyBorder="1" applyAlignment="1" applyProtection="1">
      <alignment horizontal="left" vertical="center"/>
      <protection locked="0"/>
    </xf>
    <xf numFmtId="0" fontId="58" fillId="0" borderId="40" xfId="85" applyFont="1" applyBorder="1" applyAlignment="1" applyProtection="1">
      <alignment horizontal="left" vertical="center"/>
      <protection locked="0"/>
    </xf>
    <xf numFmtId="0" fontId="38" fillId="0" borderId="50" xfId="0" applyFont="1" applyBorder="1" applyAlignment="1" applyProtection="1">
      <alignment horizontal="right" vertical="center"/>
      <protection hidden="1"/>
    </xf>
    <xf numFmtId="0" fontId="38" fillId="0" borderId="0" xfId="0" applyFont="1" applyAlignment="1" applyProtection="1">
      <alignment horizontal="right" vertical="center"/>
      <protection hidden="1"/>
    </xf>
    <xf numFmtId="0" fontId="46" fillId="0" borderId="32" xfId="83" applyFont="1" applyBorder="1" applyAlignment="1" applyProtection="1">
      <alignment horizontal="left"/>
      <protection locked="0"/>
    </xf>
    <xf numFmtId="2" fontId="45" fillId="0" borderId="0" xfId="0" applyNumberFormat="1" applyFont="1" applyAlignment="1" applyProtection="1">
      <alignment horizontal="center" vertical="center"/>
      <protection hidden="1"/>
    </xf>
    <xf numFmtId="0" fontId="32" fillId="44" borderId="54" xfId="0" applyFont="1" applyFill="1" applyBorder="1" applyAlignment="1" applyProtection="1">
      <alignment horizontal="center" vertical="center" wrapText="1"/>
      <protection hidden="1"/>
    </xf>
    <xf numFmtId="0" fontId="32" fillId="44" borderId="34" xfId="0" applyFont="1" applyFill="1" applyBorder="1" applyAlignment="1" applyProtection="1">
      <alignment horizontal="center" vertical="center" wrapText="1"/>
      <protection hidden="1"/>
    </xf>
    <xf numFmtId="0" fontId="32" fillId="44" borderId="55" xfId="0" applyFont="1" applyFill="1" applyBorder="1" applyAlignment="1" applyProtection="1">
      <alignment horizontal="center" vertical="center" wrapText="1"/>
      <protection hidden="1"/>
    </xf>
    <xf numFmtId="49" fontId="46" fillId="0" borderId="32" xfId="83" applyNumberFormat="1" applyFont="1" applyBorder="1" applyAlignment="1" applyProtection="1">
      <alignment horizontal="center"/>
      <protection locked="0"/>
    </xf>
    <xf numFmtId="0" fontId="46" fillId="0" borderId="27" xfId="83" applyFont="1" applyBorder="1" applyAlignment="1" applyProtection="1">
      <alignment horizontal="center"/>
      <protection locked="0" hidden="1"/>
    </xf>
    <xf numFmtId="0" fontId="46" fillId="0" borderId="28" xfId="83" applyFont="1" applyBorder="1" applyAlignment="1" applyProtection="1">
      <alignment horizontal="center"/>
      <protection locked="0" hidden="1"/>
    </xf>
    <xf numFmtId="0" fontId="46" fillId="0" borderId="32" xfId="0" applyFont="1" applyBorder="1" applyAlignment="1" applyProtection="1">
      <alignment horizontal="center"/>
      <protection locked="0"/>
    </xf>
    <xf numFmtId="0" fontId="36" fillId="0" borderId="0" xfId="83" applyFont="1" applyAlignment="1" applyProtection="1">
      <alignment horizontal="center"/>
      <protection hidden="1"/>
    </xf>
    <xf numFmtId="0" fontId="43" fillId="0" borderId="0" xfId="0" applyFont="1" applyAlignment="1" applyProtection="1">
      <alignment horizontal="left" vertical="center"/>
      <protection hidden="1"/>
    </xf>
    <xf numFmtId="0" fontId="36" fillId="44" borderId="0" xfId="0" applyFont="1" applyFill="1" applyAlignment="1" applyProtection="1">
      <alignment horizontal="center" vertical="center" wrapText="1"/>
      <protection hidden="1"/>
    </xf>
    <xf numFmtId="0" fontId="36" fillId="44" borderId="25" xfId="0" applyFont="1" applyFill="1" applyBorder="1" applyAlignment="1" applyProtection="1">
      <alignment horizontal="center" vertical="center" wrapText="1"/>
      <protection hidden="1"/>
    </xf>
    <xf numFmtId="164" fontId="38" fillId="0" borderId="0" xfId="0" applyNumberFormat="1" applyFont="1" applyAlignment="1" applyProtection="1">
      <alignment horizontal="left" vertical="center"/>
      <protection hidden="1"/>
    </xf>
    <xf numFmtId="0" fontId="46" fillId="0" borderId="47" xfId="0" applyFont="1" applyBorder="1" applyAlignment="1" applyProtection="1">
      <alignment horizontal="center" vertical="center"/>
      <protection locked="0" hidden="1"/>
    </xf>
    <xf numFmtId="0" fontId="46" fillId="0" borderId="48" xfId="0" applyFont="1" applyBorder="1" applyAlignment="1" applyProtection="1">
      <alignment horizontal="center" vertical="center"/>
      <protection locked="0" hidden="1"/>
    </xf>
    <xf numFmtId="0" fontId="70" fillId="0" borderId="50" xfId="0" applyFont="1" applyBorder="1" applyAlignment="1" applyProtection="1">
      <alignment horizontal="center" wrapText="1"/>
      <protection hidden="1"/>
    </xf>
    <xf numFmtId="0" fontId="70" fillId="0" borderId="0" xfId="0" applyFont="1" applyAlignment="1" applyProtection="1">
      <alignment horizontal="center" wrapText="1"/>
      <protection hidden="1"/>
    </xf>
    <xf numFmtId="0" fontId="70" fillId="0" borderId="51" xfId="0" applyFont="1" applyBorder="1" applyAlignment="1" applyProtection="1">
      <alignment horizontal="center" wrapText="1"/>
      <protection hidden="1"/>
    </xf>
    <xf numFmtId="0" fontId="69" fillId="44" borderId="45" xfId="0" applyFont="1" applyFill="1" applyBorder="1" applyAlignment="1" applyProtection="1">
      <alignment horizontal="center" vertical="center"/>
      <protection hidden="1"/>
    </xf>
    <xf numFmtId="0" fontId="69" fillId="44" borderId="46" xfId="0" applyFont="1" applyFill="1" applyBorder="1" applyAlignment="1" applyProtection="1">
      <alignment horizontal="center" vertical="center"/>
      <protection hidden="1"/>
    </xf>
    <xf numFmtId="4" fontId="36" fillId="0" borderId="0" xfId="0" applyNumberFormat="1" applyFont="1" applyAlignment="1" applyProtection="1">
      <alignment horizontal="center" vertical="center"/>
      <protection hidden="1"/>
    </xf>
    <xf numFmtId="4" fontId="43" fillId="0" borderId="0" xfId="0" applyNumberFormat="1" applyFont="1" applyAlignment="1" applyProtection="1">
      <alignment horizontal="center"/>
      <protection hidden="1"/>
    </xf>
    <xf numFmtId="0" fontId="39" fillId="0" borderId="34" xfId="0" applyFont="1" applyBorder="1" applyAlignment="1" applyProtection="1">
      <alignment horizontal="center" vertical="center"/>
      <protection hidden="1"/>
    </xf>
    <xf numFmtId="0" fontId="43" fillId="44" borderId="22" xfId="0" applyFont="1" applyFill="1" applyBorder="1" applyAlignment="1" applyProtection="1">
      <alignment horizontal="center" vertical="center"/>
      <protection hidden="1"/>
    </xf>
    <xf numFmtId="0" fontId="43" fillId="44" borderId="23" xfId="0" applyFont="1" applyFill="1" applyBorder="1" applyAlignment="1" applyProtection="1">
      <alignment horizontal="center" vertical="center"/>
      <protection hidden="1"/>
    </xf>
    <xf numFmtId="4" fontId="43" fillId="0" borderId="25" xfId="0" applyNumberFormat="1" applyFont="1" applyBorder="1" applyAlignment="1" applyProtection="1">
      <alignment horizontal="center"/>
      <protection hidden="1"/>
    </xf>
    <xf numFmtId="0" fontId="36" fillId="0" borderId="0" xfId="0" applyFont="1" applyAlignment="1" applyProtection="1">
      <alignment horizontal="justify" vertical="center"/>
      <protection hidden="1"/>
    </xf>
    <xf numFmtId="16" fontId="46" fillId="0" borderId="29" xfId="0" applyNumberFormat="1" applyFont="1" applyBorder="1" applyAlignment="1" applyProtection="1">
      <alignment horizontal="center"/>
      <protection locked="0"/>
    </xf>
    <xf numFmtId="164" fontId="38" fillId="0" borderId="25" xfId="0" applyNumberFormat="1" applyFont="1" applyBorder="1" applyAlignment="1" applyProtection="1">
      <alignment horizontal="right" vertical="center"/>
      <protection hidden="1"/>
    </xf>
    <xf numFmtId="164" fontId="38" fillId="0" borderId="34" xfId="0" applyNumberFormat="1" applyFont="1" applyBorder="1" applyAlignment="1" applyProtection="1">
      <alignment horizontal="right" vertical="center"/>
      <protection hidden="1"/>
    </xf>
    <xf numFmtId="9" fontId="29" fillId="0" borderId="25" xfId="0" applyNumberFormat="1" applyFont="1" applyBorder="1" applyAlignment="1" applyProtection="1">
      <alignment horizontal="center" vertical="center"/>
      <protection hidden="1"/>
    </xf>
    <xf numFmtId="9" fontId="29" fillId="0" borderId="34" xfId="0" applyNumberFormat="1" applyFont="1" applyBorder="1" applyAlignment="1" applyProtection="1">
      <alignment horizontal="center"/>
      <protection hidden="1"/>
    </xf>
    <xf numFmtId="4" fontId="43" fillId="44" borderId="23" xfId="0" applyNumberFormat="1" applyFont="1" applyFill="1" applyBorder="1" applyAlignment="1" applyProtection="1">
      <alignment horizontal="center" vertical="center"/>
      <protection hidden="1"/>
    </xf>
    <xf numFmtId="4" fontId="43" fillId="44" borderId="24" xfId="0" applyNumberFormat="1" applyFont="1" applyFill="1" applyBorder="1" applyAlignment="1" applyProtection="1">
      <alignment horizontal="center" vertical="center"/>
      <protection hidden="1"/>
    </xf>
    <xf numFmtId="2" fontId="29" fillId="0" borderId="0" xfId="0" applyNumberFormat="1" applyFont="1" applyAlignment="1" applyProtection="1">
      <alignment horizontal="center" vertical="center"/>
      <protection hidden="1"/>
    </xf>
    <xf numFmtId="4" fontId="29" fillId="0" borderId="0" xfId="0" applyNumberFormat="1" applyFont="1" applyAlignment="1" applyProtection="1">
      <alignment horizontal="center" vertical="center"/>
      <protection hidden="1"/>
    </xf>
    <xf numFmtId="0" fontId="46" fillId="0" borderId="29" xfId="0" applyFont="1" applyBorder="1" applyAlignment="1" applyProtection="1">
      <alignment horizontal="center"/>
      <protection locked="0"/>
    </xf>
    <xf numFmtId="0" fontId="46" fillId="43" borderId="32" xfId="83" applyFont="1" applyFill="1" applyBorder="1" applyAlignment="1" applyProtection="1">
      <alignment horizontal="center" vertical="center"/>
      <protection hidden="1"/>
    </xf>
    <xf numFmtId="2" fontId="35" fillId="0" borderId="0" xfId="0" applyNumberFormat="1" applyFont="1" applyAlignment="1" applyProtection="1">
      <alignment horizontal="center"/>
      <protection hidden="1"/>
    </xf>
    <xf numFmtId="0" fontId="36" fillId="0" borderId="0" xfId="0" applyFont="1" applyAlignment="1" applyProtection="1">
      <alignment horizontal="right"/>
      <protection hidden="1"/>
    </xf>
    <xf numFmtId="0" fontId="35" fillId="0" borderId="0" xfId="0" applyFont="1" applyAlignment="1" applyProtection="1">
      <alignment horizontal="left" vertical="center" wrapText="1"/>
      <protection hidden="1"/>
    </xf>
    <xf numFmtId="0" fontId="28" fillId="0" borderId="0" xfId="86" applyFont="1" applyAlignment="1" applyProtection="1">
      <alignment vertical="center"/>
      <protection hidden="1"/>
    </xf>
    <xf numFmtId="0" fontId="28" fillId="0" borderId="0" xfId="86" applyFont="1" applyAlignment="1" applyProtection="1">
      <alignment horizontal="left" vertical="center"/>
      <protection hidden="1"/>
    </xf>
    <xf numFmtId="0" fontId="63" fillId="42" borderId="83" xfId="83" applyFont="1" applyFill="1" applyBorder="1" applyAlignment="1" applyProtection="1">
      <alignment horizontal="center" vertical="center"/>
      <protection hidden="1"/>
    </xf>
    <xf numFmtId="0" fontId="28" fillId="0" borderId="84" xfId="83" applyFont="1" applyBorder="1" applyAlignment="1" applyProtection="1">
      <alignment horizontal="center" vertical="center"/>
      <protection hidden="1"/>
    </xf>
    <xf numFmtId="0" fontId="28" fillId="0" borderId="85" xfId="83" applyFont="1" applyBorder="1" applyAlignment="1" applyProtection="1">
      <alignment horizontal="center" vertical="center"/>
      <protection hidden="1"/>
    </xf>
    <xf numFmtId="0" fontId="28" fillId="0" borderId="82" xfId="0" applyFont="1" applyBorder="1" applyAlignment="1" applyProtection="1">
      <alignment horizontal="center" vertical="center" wrapText="1"/>
      <protection hidden="1"/>
    </xf>
    <xf numFmtId="0" fontId="28" fillId="46" borderId="30" xfId="83" applyFont="1" applyFill="1" applyBorder="1" applyAlignment="1">
      <alignment horizontal="center" vertical="center"/>
    </xf>
    <xf numFmtId="165" fontId="63" fillId="42" borderId="69" xfId="87" applyNumberFormat="1" applyFont="1" applyFill="1" applyBorder="1" applyAlignment="1" applyProtection="1">
      <alignment horizontal="center" vertical="center"/>
      <protection hidden="1"/>
    </xf>
    <xf numFmtId="0" fontId="28" fillId="0" borderId="74" xfId="0" applyFont="1" applyBorder="1" applyAlignment="1" applyProtection="1">
      <alignment horizontal="center" vertical="center" wrapText="1"/>
      <protection hidden="1"/>
    </xf>
    <xf numFmtId="0" fontId="28" fillId="0" borderId="86" xfId="87" applyFont="1" applyBorder="1" applyAlignment="1" applyProtection="1">
      <alignment horizontal="center" vertical="center"/>
      <protection hidden="1"/>
    </xf>
    <xf numFmtId="165" fontId="28" fillId="0" borderId="69" xfId="87" applyNumberFormat="1" applyFont="1" applyBorder="1" applyAlignment="1" applyProtection="1">
      <alignment horizontal="center" vertical="center"/>
      <protection hidden="1"/>
    </xf>
    <xf numFmtId="0" fontId="63" fillId="0" borderId="74" xfId="0" applyFont="1" applyBorder="1" applyAlignment="1" applyProtection="1">
      <alignment horizontal="center" vertical="center"/>
      <protection hidden="1"/>
    </xf>
    <xf numFmtId="0" fontId="28" fillId="0" borderId="73" xfId="0" applyFont="1" applyBorder="1" applyAlignment="1" applyProtection="1">
      <alignment horizontal="center" vertical="center"/>
      <protection hidden="1"/>
    </xf>
    <xf numFmtId="0" fontId="63" fillId="0" borderId="82" xfId="0" applyFont="1" applyBorder="1" applyAlignment="1" applyProtection="1">
      <alignment horizontal="center" vertical="center"/>
      <protection hidden="1"/>
    </xf>
    <xf numFmtId="0" fontId="28" fillId="0" borderId="30" xfId="0" applyFont="1" applyBorder="1" applyAlignment="1" applyProtection="1">
      <alignment horizontal="center" vertical="center"/>
      <protection hidden="1"/>
    </xf>
    <xf numFmtId="0" fontId="28" fillId="0" borderId="82" xfId="0" applyFont="1" applyBorder="1" applyAlignment="1" applyProtection="1">
      <alignment horizontal="center" vertical="center"/>
      <protection hidden="1"/>
    </xf>
    <xf numFmtId="0" fontId="28" fillId="0" borderId="74" xfId="0" applyFont="1" applyBorder="1" applyAlignment="1" applyProtection="1">
      <alignment horizontal="center" vertical="center"/>
      <protection hidden="1"/>
    </xf>
    <xf numFmtId="0" fontId="28" fillId="46" borderId="61" xfId="0" applyFont="1" applyFill="1" applyBorder="1" applyAlignment="1" applyProtection="1">
      <alignment horizontal="center" vertical="center"/>
      <protection hidden="1"/>
    </xf>
    <xf numFmtId="165" fontId="63" fillId="42" borderId="69" xfId="0" applyNumberFormat="1" applyFont="1" applyFill="1" applyBorder="1" applyAlignment="1" applyProtection="1">
      <alignment horizontal="center" vertical="center"/>
      <protection hidden="1"/>
    </xf>
    <xf numFmtId="0" fontId="28" fillId="0" borderId="61" xfId="0" applyFont="1" applyBorder="1" applyAlignment="1" applyProtection="1">
      <alignment horizontal="center" vertical="center"/>
      <protection hidden="1"/>
    </xf>
    <xf numFmtId="0" fontId="28" fillId="0" borderId="61" xfId="87" applyFont="1" applyBorder="1" applyAlignment="1" applyProtection="1">
      <alignment horizontal="center" vertical="center"/>
      <protection hidden="1"/>
    </xf>
    <xf numFmtId="0" fontId="28" fillId="0" borderId="75" xfId="0" applyFont="1" applyBorder="1" applyAlignment="1" applyProtection="1">
      <alignment horizontal="center" vertical="center"/>
      <protection hidden="1"/>
    </xf>
    <xf numFmtId="0" fontId="73" fillId="46" borderId="86" xfId="0" applyFont="1" applyFill="1" applyBorder="1" applyAlignment="1" applyProtection="1">
      <alignment horizontal="center" vertical="center"/>
      <protection hidden="1"/>
    </xf>
    <xf numFmtId="165" fontId="69" fillId="42" borderId="87" xfId="0" applyNumberFormat="1" applyFont="1" applyFill="1" applyBorder="1" applyAlignment="1" applyProtection="1">
      <alignment horizontal="center" vertical="center"/>
      <protection hidden="1"/>
    </xf>
    <xf numFmtId="0" fontId="28" fillId="0" borderId="74" xfId="87" applyFont="1" applyBorder="1" applyAlignment="1" applyProtection="1">
      <alignment horizontal="center" vertical="center"/>
      <protection hidden="1"/>
    </xf>
    <xf numFmtId="0" fontId="28" fillId="0" borderId="73" xfId="83" applyFont="1" applyBorder="1" applyAlignment="1">
      <alignment horizontal="center" vertical="center"/>
    </xf>
    <xf numFmtId="165" fontId="28" fillId="46" borderId="30" xfId="87" applyNumberFormat="1" applyFont="1" applyFill="1" applyBorder="1" applyAlignment="1" applyProtection="1">
      <alignment horizontal="center" vertical="center"/>
      <protection hidden="1"/>
    </xf>
    <xf numFmtId="0" fontId="28" fillId="0" borderId="76" xfId="87" applyFont="1" applyBorder="1" applyAlignment="1" applyProtection="1">
      <alignment horizontal="center" vertical="center"/>
      <protection hidden="1"/>
    </xf>
    <xf numFmtId="165" fontId="28" fillId="46" borderId="61" xfId="87" applyNumberFormat="1" applyFont="1" applyFill="1" applyBorder="1" applyAlignment="1" applyProtection="1">
      <alignment horizontal="center" vertical="center"/>
      <protection hidden="1"/>
    </xf>
    <xf numFmtId="2" fontId="69" fillId="42" borderId="88" xfId="87" applyNumberFormat="1" applyFont="1" applyFill="1" applyBorder="1" applyAlignment="1" applyProtection="1">
      <alignment horizontal="center" vertical="center"/>
      <protection hidden="1"/>
    </xf>
    <xf numFmtId="0" fontId="28" fillId="0" borderId="77" xfId="0" applyFont="1" applyBorder="1" applyAlignment="1" applyProtection="1">
      <alignment horizontal="center" vertical="center" wrapText="1"/>
      <protection hidden="1"/>
    </xf>
    <xf numFmtId="0" fontId="69" fillId="42" borderId="71" xfId="0" applyFont="1" applyFill="1" applyBorder="1" applyAlignment="1" applyProtection="1">
      <alignment horizontal="center" vertical="center"/>
      <protection hidden="1"/>
    </xf>
    <xf numFmtId="0" fontId="69" fillId="42" borderId="72" xfId="0" applyFont="1" applyFill="1" applyBorder="1" applyAlignment="1" applyProtection="1">
      <alignment horizontal="center" vertical="center"/>
      <protection hidden="1"/>
    </xf>
    <xf numFmtId="0" fontId="84" fillId="45" borderId="19" xfId="0" applyFont="1" applyFill="1" applyBorder="1" applyAlignment="1" applyProtection="1">
      <alignment horizontal="center" vertical="center"/>
      <protection hidden="1"/>
    </xf>
    <xf numFmtId="0" fontId="85" fillId="46" borderId="62" xfId="0" applyFont="1" applyFill="1" applyBorder="1" applyAlignment="1" applyProtection="1">
      <alignment horizontal="center" vertical="center"/>
      <protection hidden="1"/>
    </xf>
    <xf numFmtId="0" fontId="84" fillId="0" borderId="63" xfId="0" applyFont="1" applyBorder="1" applyAlignment="1" applyProtection="1">
      <alignment horizontal="center"/>
      <protection hidden="1"/>
    </xf>
    <xf numFmtId="0" fontId="84" fillId="0" borderId="64" xfId="0" applyFont="1" applyBorder="1" applyAlignment="1" applyProtection="1">
      <alignment horizontal="center"/>
      <protection hidden="1"/>
    </xf>
    <xf numFmtId="0" fontId="84" fillId="0" borderId="65" xfId="0" applyFont="1" applyBorder="1" applyAlignment="1" applyProtection="1">
      <alignment horizontal="center" vertical="center"/>
      <protection hidden="1"/>
    </xf>
    <xf numFmtId="0" fontId="34" fillId="0" borderId="0" xfId="0" applyFont="1" applyProtection="1">
      <protection hidden="1"/>
    </xf>
    <xf numFmtId="0" fontId="86" fillId="0" borderId="44" xfId="0" applyFont="1" applyBorder="1" applyAlignment="1" applyProtection="1">
      <alignment horizontal="center" vertical="center"/>
      <protection hidden="1"/>
    </xf>
    <xf numFmtId="0" fontId="41" fillId="45" borderId="20" xfId="0" applyFont="1" applyFill="1" applyBorder="1" applyAlignment="1" applyProtection="1">
      <alignment horizontal="left" vertical="center"/>
      <protection hidden="1"/>
    </xf>
    <xf numFmtId="9" fontId="41" fillId="45" borderId="18" xfId="0" applyNumberFormat="1" applyFont="1" applyFill="1" applyBorder="1" applyAlignment="1" applyProtection="1">
      <alignment horizontal="center" vertical="center"/>
      <protection hidden="1"/>
    </xf>
    <xf numFmtId="0" fontId="84" fillId="45" borderId="0" xfId="0" applyFont="1" applyFill="1" applyAlignment="1" applyProtection="1">
      <alignment horizontal="center" vertical="center"/>
      <protection hidden="1"/>
    </xf>
    <xf numFmtId="0" fontId="87" fillId="0" borderId="66" xfId="0" applyFont="1" applyBorder="1" applyAlignment="1" applyProtection="1">
      <alignment horizontal="center"/>
      <protection hidden="1"/>
    </xf>
    <xf numFmtId="2" fontId="85" fillId="45" borderId="33" xfId="0" applyNumberFormat="1" applyFont="1" applyFill="1" applyBorder="1" applyAlignment="1" applyProtection="1">
      <alignment horizontal="center"/>
      <protection hidden="1"/>
    </xf>
    <xf numFmtId="2" fontId="85" fillId="45" borderId="67" xfId="0" applyNumberFormat="1" applyFont="1" applyFill="1" applyBorder="1" applyAlignment="1" applyProtection="1">
      <alignment horizontal="center"/>
      <protection hidden="1"/>
    </xf>
    <xf numFmtId="0" fontId="41" fillId="0" borderId="0" xfId="0" applyFont="1" applyProtection="1">
      <protection hidden="1"/>
    </xf>
    <xf numFmtId="0" fontId="84" fillId="45" borderId="13" xfId="0" applyFont="1" applyFill="1" applyBorder="1" applyAlignment="1" applyProtection="1">
      <alignment horizontal="center" vertical="center"/>
      <protection hidden="1"/>
    </xf>
    <xf numFmtId="0" fontId="41" fillId="45" borderId="0" xfId="0" applyFont="1" applyFill="1" applyAlignment="1" applyProtection="1">
      <alignment horizontal="left" vertical="center"/>
      <protection hidden="1"/>
    </xf>
    <xf numFmtId="0" fontId="41" fillId="0" borderId="16" xfId="0" applyFont="1" applyBorder="1" applyAlignment="1" applyProtection="1">
      <alignment vertical="center"/>
      <protection hidden="1"/>
    </xf>
    <xf numFmtId="0" fontId="85" fillId="0" borderId="68" xfId="0" applyFont="1" applyBorder="1" applyAlignment="1" applyProtection="1">
      <alignment horizontal="center"/>
      <protection hidden="1"/>
    </xf>
    <xf numFmtId="4" fontId="84" fillId="0" borderId="30" xfId="0" applyNumberFormat="1" applyFont="1" applyBorder="1" applyAlignment="1" applyProtection="1">
      <alignment horizontal="center"/>
      <protection hidden="1"/>
    </xf>
    <xf numFmtId="4" fontId="84" fillId="0" borderId="69" xfId="0" applyNumberFormat="1" applyFont="1" applyBorder="1" applyAlignment="1" applyProtection="1">
      <alignment horizontal="center"/>
      <protection hidden="1"/>
    </xf>
    <xf numFmtId="0" fontId="84" fillId="45" borderId="14" xfId="0" applyFont="1" applyFill="1" applyBorder="1" applyAlignment="1" applyProtection="1">
      <alignment horizontal="center" vertical="center"/>
      <protection hidden="1"/>
    </xf>
    <xf numFmtId="0" fontId="41" fillId="45" borderId="31" xfId="0" applyFont="1" applyFill="1" applyBorder="1" applyAlignment="1" applyProtection="1">
      <alignment horizontal="left" vertical="center"/>
      <protection hidden="1"/>
    </xf>
    <xf numFmtId="0" fontId="41" fillId="0" borderId="17" xfId="0" applyFont="1" applyBorder="1" applyAlignment="1" applyProtection="1">
      <alignment vertical="center"/>
      <protection hidden="1"/>
    </xf>
    <xf numFmtId="0" fontId="84" fillId="45" borderId="31" xfId="0" applyFont="1" applyFill="1" applyBorder="1" applyAlignment="1" applyProtection="1">
      <alignment horizontal="center" vertical="center"/>
      <protection hidden="1"/>
    </xf>
    <xf numFmtId="0" fontId="88" fillId="0" borderId="0" xfId="0" applyFont="1" applyProtection="1">
      <protection hidden="1"/>
    </xf>
    <xf numFmtId="0" fontId="41" fillId="0" borderId="0" xfId="0" applyFont="1" applyAlignment="1" applyProtection="1">
      <alignment vertical="center"/>
      <protection hidden="1"/>
    </xf>
    <xf numFmtId="9" fontId="41" fillId="0" borderId="16" xfId="0" applyNumberFormat="1" applyFont="1" applyBorder="1" applyAlignment="1" applyProtection="1">
      <alignment horizontal="center" vertical="center"/>
      <protection hidden="1"/>
    </xf>
    <xf numFmtId="0" fontId="84" fillId="0" borderId="0" xfId="0" applyFont="1" applyAlignment="1" applyProtection="1">
      <alignment vertical="center"/>
      <protection hidden="1"/>
    </xf>
    <xf numFmtId="0" fontId="41" fillId="0" borderId="59" xfId="0" applyFont="1" applyBorder="1" applyAlignment="1" applyProtection="1">
      <alignment vertical="center"/>
      <protection hidden="1"/>
    </xf>
    <xf numFmtId="9" fontId="41" fillId="0" borderId="18" xfId="0" applyNumberFormat="1" applyFont="1" applyBorder="1" applyAlignment="1" applyProtection="1">
      <alignment horizontal="center" vertical="center"/>
      <protection hidden="1"/>
    </xf>
    <xf numFmtId="0" fontId="85" fillId="0" borderId="70" xfId="0" applyFont="1" applyBorder="1" applyAlignment="1" applyProtection="1">
      <alignment horizontal="center"/>
      <protection hidden="1"/>
    </xf>
    <xf numFmtId="4" fontId="84" fillId="0" borderId="71" xfId="0" applyNumberFormat="1" applyFont="1" applyBorder="1" applyAlignment="1" applyProtection="1">
      <alignment horizontal="center"/>
      <protection hidden="1"/>
    </xf>
    <xf numFmtId="4" fontId="84" fillId="0" borderId="72" xfId="0" applyNumberFormat="1" applyFont="1" applyBorder="1" applyAlignment="1" applyProtection="1">
      <alignment horizontal="center"/>
      <protection hidden="1"/>
    </xf>
    <xf numFmtId="0" fontId="89" fillId="0" borderId="0" xfId="0" applyFont="1" applyProtection="1">
      <protection hidden="1"/>
    </xf>
    <xf numFmtId="0" fontId="84" fillId="0" borderId="0" xfId="0" applyFont="1" applyAlignment="1" applyProtection="1">
      <alignment horizontal="center" vertical="center"/>
      <protection hidden="1"/>
    </xf>
    <xf numFmtId="0" fontId="41" fillId="0" borderId="31" xfId="0" applyFont="1" applyBorder="1" applyAlignment="1" applyProtection="1">
      <alignment vertical="center"/>
      <protection hidden="1"/>
    </xf>
    <xf numFmtId="0" fontId="87" fillId="0" borderId="78" xfId="0" applyFont="1" applyBorder="1" applyAlignment="1" applyProtection="1">
      <alignment vertical="center"/>
      <protection hidden="1"/>
    </xf>
    <xf numFmtId="0" fontId="41" fillId="0" borderId="64" xfId="0" applyFont="1" applyBorder="1" applyAlignment="1" applyProtection="1">
      <alignment horizontal="center"/>
      <protection hidden="1"/>
    </xf>
    <xf numFmtId="0" fontId="84" fillId="0" borderId="79" xfId="0" applyFont="1" applyBorder="1" applyAlignment="1" applyProtection="1">
      <alignment horizontal="center" vertical="center"/>
      <protection hidden="1"/>
    </xf>
    <xf numFmtId="0" fontId="84" fillId="45" borderId="16" xfId="0" applyFont="1" applyFill="1" applyBorder="1" applyAlignment="1" applyProtection="1">
      <alignment horizontal="center" vertical="center"/>
      <protection hidden="1"/>
    </xf>
    <xf numFmtId="0" fontId="87" fillId="0" borderId="80" xfId="0" applyFont="1" applyBorder="1" applyAlignment="1" applyProtection="1">
      <alignment horizontal="center"/>
      <protection hidden="1"/>
    </xf>
    <xf numFmtId="2" fontId="85" fillId="45" borderId="60" xfId="0" applyNumberFormat="1" applyFont="1" applyFill="1" applyBorder="1" applyAlignment="1" applyProtection="1">
      <alignment horizontal="center"/>
      <protection hidden="1"/>
    </xf>
    <xf numFmtId="2" fontId="85" fillId="45" borderId="81" xfId="0" applyNumberFormat="1" applyFont="1" applyFill="1" applyBorder="1" applyAlignment="1" applyProtection="1">
      <alignment horizontal="center"/>
      <protection hidden="1"/>
    </xf>
    <xf numFmtId="0" fontId="87" fillId="0" borderId="68" xfId="0" applyFont="1" applyBorder="1" applyAlignment="1" applyProtection="1">
      <alignment horizontal="center"/>
      <protection hidden="1"/>
    </xf>
    <xf numFmtId="2" fontId="84" fillId="0" borderId="30" xfId="0" applyNumberFormat="1" applyFont="1" applyBorder="1" applyAlignment="1" applyProtection="1">
      <alignment horizontal="center"/>
      <protection hidden="1"/>
    </xf>
    <xf numFmtId="2" fontId="84" fillId="0" borderId="69" xfId="0" applyNumberFormat="1" applyFont="1" applyBorder="1" applyAlignment="1" applyProtection="1">
      <alignment horizontal="center"/>
      <protection hidden="1"/>
    </xf>
    <xf numFmtId="0" fontId="87" fillId="0" borderId="70" xfId="0" applyFont="1" applyBorder="1" applyAlignment="1" applyProtection="1">
      <alignment horizontal="center"/>
      <protection hidden="1"/>
    </xf>
    <xf numFmtId="2" fontId="84" fillId="0" borderId="71" xfId="0" applyNumberFormat="1" applyFont="1" applyBorder="1" applyAlignment="1" applyProtection="1">
      <alignment horizontal="center"/>
      <protection hidden="1"/>
    </xf>
    <xf numFmtId="2" fontId="84" fillId="0" borderId="72" xfId="0" applyNumberFormat="1" applyFont="1" applyBorder="1" applyAlignment="1" applyProtection="1">
      <alignment horizontal="center"/>
      <protection hidden="1"/>
    </xf>
    <xf numFmtId="0" fontId="87" fillId="0" borderId="0" xfId="0" applyFont="1" applyAlignment="1" applyProtection="1">
      <alignment horizontal="center"/>
      <protection hidden="1"/>
    </xf>
    <xf numFmtId="4" fontId="84" fillId="0" borderId="0" xfId="0" applyNumberFormat="1" applyFont="1" applyAlignment="1" applyProtection="1">
      <alignment horizontal="center"/>
      <protection hidden="1"/>
    </xf>
    <xf numFmtId="0" fontId="90" fillId="0" borderId="0" xfId="0" applyFont="1" applyAlignment="1" applyProtection="1">
      <alignment vertical="center"/>
      <protection hidden="1"/>
    </xf>
    <xf numFmtId="0" fontId="41" fillId="0" borderId="0" xfId="0" applyFont="1" applyAlignment="1" applyProtection="1">
      <alignment horizontal="center" vertical="center"/>
      <protection hidden="1"/>
    </xf>
    <xf numFmtId="0" fontId="88" fillId="0" borderId="0" xfId="0" applyFont="1" applyAlignment="1" applyProtection="1">
      <alignment vertical="center"/>
      <protection hidden="1"/>
    </xf>
    <xf numFmtId="0" fontId="84" fillId="45" borderId="15" xfId="0" applyFont="1" applyFill="1" applyBorder="1" applyAlignment="1" applyProtection="1">
      <alignment horizontal="center" vertical="center"/>
      <protection hidden="1"/>
    </xf>
    <xf numFmtId="0" fontId="41" fillId="0" borderId="0" xfId="0" applyFont="1" applyAlignment="1" applyProtection="1">
      <alignment vertical="top"/>
      <protection hidden="1"/>
    </xf>
    <xf numFmtId="0" fontId="91" fillId="0" borderId="0" xfId="0" applyFont="1" applyProtection="1">
      <protection hidden="1"/>
    </xf>
    <xf numFmtId="0" fontId="41" fillId="0" borderId="0" xfId="0" applyFont="1" applyAlignment="1" applyProtection="1">
      <alignment horizontal="center"/>
      <protection hidden="1"/>
    </xf>
    <xf numFmtId="0" fontId="88" fillId="0" borderId="0" xfId="0" applyFont="1" applyAlignment="1" applyProtection="1">
      <alignment vertical="top"/>
      <protection hidden="1"/>
    </xf>
    <xf numFmtId="0" fontId="41" fillId="0" borderId="0" xfId="0" applyFont="1" applyAlignment="1" applyProtection="1">
      <alignment horizontal="center" vertical="top"/>
      <protection hidden="1"/>
    </xf>
    <xf numFmtId="0" fontId="92" fillId="0" borderId="0" xfId="0" applyFont="1" applyProtection="1">
      <protection hidden="1"/>
    </xf>
    <xf numFmtId="0" fontId="91" fillId="0" borderId="0" xfId="0" applyFont="1" applyAlignment="1" applyProtection="1">
      <alignment horizontal="center"/>
      <protection hidden="1"/>
    </xf>
  </cellXfs>
  <cellStyles count="88">
    <cellStyle name="Accent1" xfId="1" builtinId="29" customBuiltin="1"/>
    <cellStyle name="Accent1 - 20%" xfId="2" xr:uid="{00000000-0005-0000-0000-000001000000}"/>
    <cellStyle name="Accent1 - 40%" xfId="3" xr:uid="{00000000-0005-0000-0000-000002000000}"/>
    <cellStyle name="Accent1 - 60%" xfId="4" xr:uid="{00000000-0005-0000-0000-000003000000}"/>
    <cellStyle name="Accent2" xfId="5" builtinId="33" customBuiltin="1"/>
    <cellStyle name="Accent2 - 20%" xfId="6" xr:uid="{00000000-0005-0000-0000-000005000000}"/>
    <cellStyle name="Accent2 - 40%" xfId="7" xr:uid="{00000000-0005-0000-0000-000006000000}"/>
    <cellStyle name="Accent2 - 60%" xfId="8" xr:uid="{00000000-0005-0000-0000-000007000000}"/>
    <cellStyle name="Accent3" xfId="9" builtinId="37" customBuiltin="1"/>
    <cellStyle name="Accent3 - 20%" xfId="10" xr:uid="{00000000-0005-0000-0000-000009000000}"/>
    <cellStyle name="Accent3 - 40%" xfId="11" xr:uid="{00000000-0005-0000-0000-00000A000000}"/>
    <cellStyle name="Accent3 - 60%" xfId="12" xr:uid="{00000000-0005-0000-0000-00000B000000}"/>
    <cellStyle name="Accent4" xfId="13" builtinId="41" customBuiltin="1"/>
    <cellStyle name="Accent4 - 20%" xfId="14" xr:uid="{00000000-0005-0000-0000-00000D000000}"/>
    <cellStyle name="Accent4 - 40%" xfId="15" xr:uid="{00000000-0005-0000-0000-00000E000000}"/>
    <cellStyle name="Accent4 - 60%" xfId="16" xr:uid="{00000000-0005-0000-0000-00000F000000}"/>
    <cellStyle name="Accent5" xfId="17" builtinId="45" customBuiltin="1"/>
    <cellStyle name="Accent5 - 20%" xfId="18" xr:uid="{00000000-0005-0000-0000-000011000000}"/>
    <cellStyle name="Accent5 - 40%" xfId="19" xr:uid="{00000000-0005-0000-0000-000012000000}"/>
    <cellStyle name="Accent5 - 60%" xfId="20" xr:uid="{00000000-0005-0000-0000-000013000000}"/>
    <cellStyle name="Accent6" xfId="21" builtinId="49" customBuiltin="1"/>
    <cellStyle name="Accent6 - 20%" xfId="22" xr:uid="{00000000-0005-0000-0000-000015000000}"/>
    <cellStyle name="Accent6 - 40%" xfId="23" xr:uid="{00000000-0005-0000-0000-000016000000}"/>
    <cellStyle name="Accent6 - 60%" xfId="24" xr:uid="{00000000-0005-0000-0000-000017000000}"/>
    <cellStyle name="Bad" xfId="25" builtinId="27" customBuiltin="1"/>
    <cellStyle name="Calculation" xfId="26" builtinId="22" customBuiltin="1"/>
    <cellStyle name="Check Cell" xfId="27" builtinId="23" customBuiltin="1"/>
    <cellStyle name="Emphasis 1" xfId="28" xr:uid="{00000000-0005-0000-0000-00001B000000}"/>
    <cellStyle name="Emphasis 2" xfId="29" xr:uid="{00000000-0005-0000-0000-00001C000000}"/>
    <cellStyle name="Emphasis 3" xfId="30" xr:uid="{00000000-0005-0000-0000-00001D000000}"/>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85" builtinId="8"/>
    <cellStyle name="Input" xfId="36" builtinId="20" customBuiltin="1"/>
    <cellStyle name="Linked Cell" xfId="37" builtinId="24" customBuiltin="1"/>
    <cellStyle name="Neutral" xfId="38" builtinId="28" customBuiltin="1"/>
    <cellStyle name="Normal" xfId="0" builtinId="0"/>
    <cellStyle name="Normal 2" xfId="83" xr:uid="{00000000-0005-0000-0000-000028000000}"/>
    <cellStyle name="Normal 2 2" xfId="86" xr:uid="{00000000-0005-0000-0000-000029000000}"/>
    <cellStyle name="Normal 3" xfId="84" xr:uid="{00000000-0005-0000-0000-00002A000000}"/>
    <cellStyle name="Normal 3 2" xfId="87" xr:uid="{76A52DCB-56C9-4593-9981-3FF35F8EB307}"/>
    <cellStyle name="Note" xfId="39" builtinId="10" customBuiltin="1"/>
    <cellStyle name="Output" xfId="40" builtinId="21" customBuiltin="1"/>
    <cellStyle name="SAPBEXaggData" xfId="41" xr:uid="{00000000-0005-0000-0000-00002D000000}"/>
    <cellStyle name="SAPBEXaggDataEmph" xfId="42" xr:uid="{00000000-0005-0000-0000-00002E000000}"/>
    <cellStyle name="SAPBEXaggItem" xfId="43" xr:uid="{00000000-0005-0000-0000-00002F000000}"/>
    <cellStyle name="SAPBEXaggItemX" xfId="44" xr:uid="{00000000-0005-0000-0000-000030000000}"/>
    <cellStyle name="SAPBEXchaText" xfId="45" xr:uid="{00000000-0005-0000-0000-000031000000}"/>
    <cellStyle name="SAPBEXexcBad7" xfId="46" xr:uid="{00000000-0005-0000-0000-000032000000}"/>
    <cellStyle name="SAPBEXexcBad8" xfId="47" xr:uid="{00000000-0005-0000-0000-000033000000}"/>
    <cellStyle name="SAPBEXexcBad9" xfId="48" xr:uid="{00000000-0005-0000-0000-000034000000}"/>
    <cellStyle name="SAPBEXexcCritical4" xfId="49" xr:uid="{00000000-0005-0000-0000-000035000000}"/>
    <cellStyle name="SAPBEXexcCritical5" xfId="50" xr:uid="{00000000-0005-0000-0000-000036000000}"/>
    <cellStyle name="SAPBEXexcCritical6" xfId="51" xr:uid="{00000000-0005-0000-0000-000037000000}"/>
    <cellStyle name="SAPBEXexcGood1" xfId="52" xr:uid="{00000000-0005-0000-0000-000038000000}"/>
    <cellStyle name="SAPBEXexcGood2" xfId="53" xr:uid="{00000000-0005-0000-0000-000039000000}"/>
    <cellStyle name="SAPBEXexcGood3" xfId="54" xr:uid="{00000000-0005-0000-0000-00003A000000}"/>
    <cellStyle name="SAPBEXfilterDrill" xfId="55" xr:uid="{00000000-0005-0000-0000-00003B000000}"/>
    <cellStyle name="SAPBEXfilterItem" xfId="56" xr:uid="{00000000-0005-0000-0000-00003C000000}"/>
    <cellStyle name="SAPBEXfilterText" xfId="57" xr:uid="{00000000-0005-0000-0000-00003D000000}"/>
    <cellStyle name="SAPBEXformats" xfId="58" xr:uid="{00000000-0005-0000-0000-00003E000000}"/>
    <cellStyle name="SAPBEXheaderItem" xfId="59" xr:uid="{00000000-0005-0000-0000-00003F000000}"/>
    <cellStyle name="SAPBEXheaderText" xfId="60" xr:uid="{00000000-0005-0000-0000-000040000000}"/>
    <cellStyle name="SAPBEXHLevel0" xfId="61" xr:uid="{00000000-0005-0000-0000-000041000000}"/>
    <cellStyle name="SAPBEXHLevel0X" xfId="62" xr:uid="{00000000-0005-0000-0000-000042000000}"/>
    <cellStyle name="SAPBEXHLevel1" xfId="63" xr:uid="{00000000-0005-0000-0000-000043000000}"/>
    <cellStyle name="SAPBEXHLevel1X" xfId="64" xr:uid="{00000000-0005-0000-0000-000044000000}"/>
    <cellStyle name="SAPBEXHLevel2" xfId="65" xr:uid="{00000000-0005-0000-0000-000045000000}"/>
    <cellStyle name="SAPBEXHLevel2X" xfId="66" xr:uid="{00000000-0005-0000-0000-000046000000}"/>
    <cellStyle name="SAPBEXHLevel3" xfId="67" xr:uid="{00000000-0005-0000-0000-000047000000}"/>
    <cellStyle name="SAPBEXHLevel3X" xfId="68" xr:uid="{00000000-0005-0000-0000-000048000000}"/>
    <cellStyle name="SAPBEXinputData" xfId="69" xr:uid="{00000000-0005-0000-0000-000049000000}"/>
    <cellStyle name="SAPBEXresData" xfId="70" xr:uid="{00000000-0005-0000-0000-00004A000000}"/>
    <cellStyle name="SAPBEXresDataEmph" xfId="71" xr:uid="{00000000-0005-0000-0000-00004B000000}"/>
    <cellStyle name="SAPBEXresItem" xfId="72" xr:uid="{00000000-0005-0000-0000-00004C000000}"/>
    <cellStyle name="SAPBEXresItemX" xfId="73" xr:uid="{00000000-0005-0000-0000-00004D000000}"/>
    <cellStyle name="SAPBEXstdData" xfId="74" xr:uid="{00000000-0005-0000-0000-00004E000000}"/>
    <cellStyle name="SAPBEXstdDataEmph" xfId="75" xr:uid="{00000000-0005-0000-0000-00004F000000}"/>
    <cellStyle name="SAPBEXstdItem" xfId="76" xr:uid="{00000000-0005-0000-0000-000050000000}"/>
    <cellStyle name="SAPBEXstdItemX" xfId="77" xr:uid="{00000000-0005-0000-0000-000051000000}"/>
    <cellStyle name="SAPBEXtitle" xfId="78" xr:uid="{00000000-0005-0000-0000-000052000000}"/>
    <cellStyle name="SAPBEXundefined" xfId="79" xr:uid="{00000000-0005-0000-0000-000053000000}"/>
    <cellStyle name="Sheet Title" xfId="80" xr:uid="{00000000-0005-0000-0000-000054000000}"/>
    <cellStyle name="Total" xfId="81" builtinId="25" customBuiltin="1"/>
    <cellStyle name="Warning Text" xfId="82" builtinId="11" customBuiltin="1"/>
  </cellStyles>
  <dxfs count="2">
    <dxf>
      <font>
        <b/>
        <i val="0"/>
        <color theme="3"/>
      </font>
      <fill>
        <patternFill>
          <bgColor rgb="FFFFFF00"/>
        </patternFill>
      </fill>
    </dxf>
    <dxf>
      <font>
        <b/>
        <i val="0"/>
        <strike val="0"/>
        <color theme="3"/>
      </font>
      <fill>
        <patternFill>
          <bgColor theme="9" tint="0.59996337778862885"/>
        </patternFill>
      </fill>
      <border>
        <left/>
        <right/>
        <top/>
        <bottom/>
        <vertical/>
        <horizontal/>
      </border>
    </dxf>
  </dxfs>
  <tableStyles count="0" defaultTableStyle="TableStyleMedium9" defaultPivotStyle="PivotStyleLight16"/>
  <colors>
    <mruColors>
      <color rgb="FFE1FFE1"/>
      <color rgb="FFCCFF99"/>
      <color rgb="FFFFCCFF"/>
      <color rgb="FF0000FF"/>
      <color rgb="FF0000CC"/>
      <color rgb="FFEAEAEA"/>
      <color rgb="FFDDDDDD"/>
      <color rgb="FF1F497D"/>
      <color rgb="FFFFFFCC"/>
      <color rgb="FF33ED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116204</xdr:colOff>
      <xdr:row>0</xdr:row>
      <xdr:rowOff>70486</xdr:rowOff>
    </xdr:from>
    <xdr:to>
      <xdr:col>3</xdr:col>
      <xdr:colOff>320039</xdr:colOff>
      <xdr:row>4</xdr:row>
      <xdr:rowOff>78012</xdr:rowOff>
    </xdr:to>
    <xdr:pic>
      <xdr:nvPicPr>
        <xdr:cNvPr id="2" name="Picture 1">
          <a:extLst>
            <a:ext uri="{FF2B5EF4-FFF2-40B4-BE49-F238E27FC236}">
              <a16:creationId xmlns:a16="http://schemas.microsoft.com/office/drawing/2014/main" id="{D0E923D4-BEAE-4F3C-9950-D2097B7398FC}"/>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16204" y="70486"/>
          <a:ext cx="1080135" cy="700946"/>
        </a:xfrm>
        <a:prstGeom prst="rect">
          <a:avLst/>
        </a:prstGeom>
      </xdr:spPr>
    </xdr:pic>
    <xdr:clientData/>
  </xdr:twoCellAnchor>
  <xdr:twoCellAnchor editAs="oneCell">
    <xdr:from>
      <xdr:col>13</xdr:col>
      <xdr:colOff>76200</xdr:colOff>
      <xdr:row>94</xdr:row>
      <xdr:rowOff>148590</xdr:rowOff>
    </xdr:from>
    <xdr:to>
      <xdr:col>18</xdr:col>
      <xdr:colOff>94050</xdr:colOff>
      <xdr:row>96</xdr:row>
      <xdr:rowOff>110242</xdr:rowOff>
    </xdr:to>
    <xdr:pic>
      <xdr:nvPicPr>
        <xdr:cNvPr id="4" name="Picture 3">
          <a:extLst>
            <a:ext uri="{FF2B5EF4-FFF2-40B4-BE49-F238E27FC236}">
              <a16:creationId xmlns:a16="http://schemas.microsoft.com/office/drawing/2014/main" id="{E0C63A96-5C77-46FB-ACB7-FB33A795DBB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6965"/>
        <a:stretch/>
      </xdr:blipFill>
      <xdr:spPr>
        <a:xfrm>
          <a:off x="4861560" y="15091410"/>
          <a:ext cx="2029530" cy="296932"/>
        </a:xfrm>
        <a:prstGeom prst="rect">
          <a:avLst/>
        </a:prstGeom>
      </xdr:spPr>
    </xdr:pic>
    <xdr:clientData/>
  </xdr:twoCellAnchor>
  <xdr:twoCellAnchor editAs="oneCell">
    <xdr:from>
      <xdr:col>14</xdr:col>
      <xdr:colOff>434340</xdr:colOff>
      <xdr:row>0</xdr:row>
      <xdr:rowOff>129540</xdr:rowOff>
    </xdr:from>
    <xdr:to>
      <xdr:col>16</xdr:col>
      <xdr:colOff>449579</xdr:colOff>
      <xdr:row>4</xdr:row>
      <xdr:rowOff>20283</xdr:rowOff>
    </xdr:to>
    <xdr:pic>
      <xdr:nvPicPr>
        <xdr:cNvPr id="3" name="Picture 2">
          <a:extLst>
            <a:ext uri="{FF2B5EF4-FFF2-40B4-BE49-F238E27FC236}">
              <a16:creationId xmlns:a16="http://schemas.microsoft.com/office/drawing/2014/main" id="{2A50C962-F22B-43B0-B2BB-D85EBD323A92}"/>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57415" b="23323"/>
        <a:stretch/>
      </xdr:blipFill>
      <xdr:spPr>
        <a:xfrm>
          <a:off x="5615940" y="129540"/>
          <a:ext cx="845819" cy="58416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fil.pt/documentos-envio/" TargetMode="External"/><Relationship Id="rId2" Type="http://schemas.openxmlformats.org/officeDocument/2006/relationships/hyperlink" Target="https://eur03.safelinks.protection.outlook.com/?url=https%3A%2F%2Fpagamentos.reduniq.pt%2Fpayments%2F3123865%2Fcclfil%2F&amp;data=04%7C01%7Cmarisa.mendonca%40unicre.pt%7C54f279d752d64a194a4708d9a90685f2%7C556a503d555b477195fad2009583f021%7C0%7C0%7C637726667751699673%7CUnknown%7CTWFpbGZsb3d8eyJWIjoiMC4wLjAwMDAiLCJQIjoiV2luMzIiLCJBTiI6Ik1haWwiLCJXVCI6Mn0%3D%7C3000&amp;sdata=RykO0T5lW0w%2FpVC9uzmuPhwkXi8kfWn3vE%2FDF3Q7keQ%3D&amp;reserved=0" TargetMode="External"/><Relationship Id="rId1" Type="http://schemas.openxmlformats.org/officeDocument/2006/relationships/hyperlink" Target="mailto:servifil@ccl.fil.p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H137"/>
  <sheetViews>
    <sheetView showGridLines="0" tabSelected="1" zoomScaleNormal="100" workbookViewId="0">
      <selection activeCell="L1" sqref="L1:M1"/>
    </sheetView>
  </sheetViews>
  <sheetFormatPr defaultColWidth="3.33203125" defaultRowHeight="13.2" customHeight="1" x14ac:dyDescent="0.25"/>
  <cols>
    <col min="1" max="1" width="2.6640625" style="70" customWidth="1"/>
    <col min="2" max="2" width="4.44140625" style="11" customWidth="1"/>
    <col min="3" max="5" width="5.6640625" style="11" customWidth="1"/>
    <col min="6" max="6" width="6.109375" style="11" customWidth="1"/>
    <col min="7" max="7" width="5.6640625" style="11" customWidth="1"/>
    <col min="8" max="8" width="5.6640625" style="65" customWidth="1"/>
    <col min="9" max="9" width="5.6640625" style="72" customWidth="1"/>
    <col min="10" max="14" width="5.6640625" style="11" customWidth="1"/>
    <col min="15" max="15" width="7.109375" style="11" customWidth="1"/>
    <col min="16" max="16" width="5" style="11" customWidth="1"/>
    <col min="17" max="17" width="8.5546875" style="11" customWidth="1"/>
    <col min="18" max="18" width="3" style="11" customWidth="1"/>
    <col min="19" max="19" width="2.6640625" style="16" customWidth="1"/>
    <col min="20" max="20" width="9.88671875" style="321" hidden="1" customWidth="1"/>
    <col min="21" max="21" width="5.44140625" style="332" hidden="1" customWidth="1"/>
    <col min="22" max="22" width="5.6640625" style="321" hidden="1" customWidth="1"/>
    <col min="23" max="24" width="7" style="321" hidden="1" customWidth="1"/>
    <col min="25" max="25" width="6.109375" style="321" hidden="1" customWidth="1"/>
    <col min="26" max="26" width="7.109375" style="321" hidden="1" customWidth="1"/>
    <col min="27" max="27" width="6.21875" style="365" hidden="1" customWidth="1"/>
    <col min="28" max="28" width="5.6640625" style="321" hidden="1" customWidth="1"/>
    <col min="29" max="29" width="5.5546875" style="321" hidden="1" customWidth="1"/>
    <col min="30" max="30" width="4.44140625" style="321" hidden="1" customWidth="1"/>
    <col min="31" max="31" width="12.5546875" style="321" hidden="1" customWidth="1"/>
    <col min="32" max="32" width="3.33203125" style="321" hidden="1" customWidth="1"/>
    <col min="33" max="34" width="10" style="321" hidden="1" customWidth="1"/>
    <col min="35" max="42" width="10" style="11" customWidth="1"/>
    <col min="43" max="16384" width="3.33203125" style="11"/>
  </cols>
  <sheetData>
    <row r="1" spans="1:34" s="64" customFormat="1" ht="15" customHeight="1" thickTop="1" thickBot="1" x14ac:dyDescent="0.35">
      <c r="A1" s="126"/>
      <c r="B1" s="127"/>
      <c r="C1" s="127"/>
      <c r="D1" s="128"/>
      <c r="E1" s="129"/>
      <c r="F1" s="128"/>
      <c r="G1" s="128"/>
      <c r="H1" s="252" t="s">
        <v>74</v>
      </c>
      <c r="I1" s="252"/>
      <c r="J1" s="252"/>
      <c r="K1" s="253"/>
      <c r="L1" s="247" t="s">
        <v>15</v>
      </c>
      <c r="M1" s="248"/>
      <c r="N1" s="130"/>
      <c r="O1" s="130"/>
      <c r="P1" s="130"/>
      <c r="Q1" s="128"/>
      <c r="R1" s="128"/>
      <c r="S1" s="131"/>
      <c r="T1" s="308" t="s">
        <v>15</v>
      </c>
      <c r="U1" s="309">
        <f>'T1'!$B$11</f>
        <v>5</v>
      </c>
      <c r="V1" s="310" t="s">
        <v>36</v>
      </c>
      <c r="W1" s="311" t="s">
        <v>37</v>
      </c>
      <c r="X1" s="311" t="s">
        <v>54</v>
      </c>
      <c r="Y1" s="311" t="s">
        <v>55</v>
      </c>
      <c r="Z1" s="311" t="s">
        <v>56</v>
      </c>
      <c r="AA1" s="311" t="s">
        <v>57</v>
      </c>
      <c r="AB1" s="312" t="s">
        <v>58</v>
      </c>
      <c r="AC1" s="313"/>
      <c r="AD1" s="314" t="s">
        <v>2</v>
      </c>
      <c r="AE1" s="315"/>
      <c r="AF1" s="316">
        <f>IF($E$12=0,$AF$6,(IF($N$14=$AE$4,$AF$4,(IF($N$14=$AE$5,$AF$5,(IF($E$12=$AE$6,$AF$6,(IF($E$12=$AE$8,$AF$6,(IF($E$12=$AE$7,$AF$6,(IF($E$12=$AE$9,$AF$6,)))))))))))))</f>
        <v>0.23</v>
      </c>
      <c r="AG1" s="313"/>
      <c r="AH1" s="313"/>
    </row>
    <row r="2" spans="1:34" ht="13.2" customHeight="1" thickTop="1" x14ac:dyDescent="0.25">
      <c r="A2" s="249" t="str">
        <f>'T1'!$G$11</f>
        <v>REQUISIÇÃO DE AUDIOVISUAIS</v>
      </c>
      <c r="B2" s="250"/>
      <c r="C2" s="250"/>
      <c r="D2" s="250"/>
      <c r="E2" s="250"/>
      <c r="F2" s="250"/>
      <c r="G2" s="250"/>
      <c r="H2" s="250"/>
      <c r="I2" s="250"/>
      <c r="J2" s="250"/>
      <c r="K2" s="250"/>
      <c r="L2" s="250"/>
      <c r="M2" s="250"/>
      <c r="N2" s="250"/>
      <c r="O2" s="250"/>
      <c r="P2" s="250"/>
      <c r="Q2" s="250"/>
      <c r="R2" s="250"/>
      <c r="S2" s="251"/>
      <c r="T2" s="317" t="s">
        <v>16</v>
      </c>
      <c r="U2" s="318"/>
      <c r="V2" s="319">
        <f>VLOOKUP($U$1,U$3:$V$8,2,)</f>
        <v>225</v>
      </c>
      <c r="W2" s="319">
        <f>VLOOKUP($U$1,$U$3:$W$8,3,)</f>
        <v>1050</v>
      </c>
      <c r="X2" s="319">
        <f>VLOOKUP($U$1,$U$3:$X$8,4,)</f>
        <v>45</v>
      </c>
      <c r="Y2" s="319">
        <f>VLOOKUP($U$1,$U$3:Y$8,5,)</f>
        <v>75</v>
      </c>
      <c r="Z2" s="319">
        <f>VLOOKUP($U$1,$U$3:Z$8,6,)</f>
        <v>150</v>
      </c>
      <c r="AA2" s="319">
        <f>VLOOKUP($U$1,$U$3:AA$8,7,)</f>
        <v>255</v>
      </c>
      <c r="AB2" s="320">
        <f>VLOOKUP($U$1,$U$3:AB$8,8)</f>
        <v>480</v>
      </c>
      <c r="AD2" s="322"/>
      <c r="AE2" s="323">
        <f>IF($E$12=$AE$6,$AE$4,(IF($E$12=$AE$7,$AE$4,(IF($E$12=$AE$8,$AE$4,(IF($E$12=$AE$9,$AE$4,)))))))</f>
        <v>0</v>
      </c>
      <c r="AF2" s="324"/>
    </row>
    <row r="3" spans="1:34" ht="13.2" customHeight="1" x14ac:dyDescent="0.2">
      <c r="A3" s="249"/>
      <c r="B3" s="250"/>
      <c r="C3" s="250"/>
      <c r="D3" s="250"/>
      <c r="E3" s="250"/>
      <c r="F3" s="250"/>
      <c r="G3" s="250"/>
      <c r="H3" s="250"/>
      <c r="I3" s="250"/>
      <c r="J3" s="250"/>
      <c r="K3" s="250"/>
      <c r="L3" s="250"/>
      <c r="M3" s="250"/>
      <c r="N3" s="250"/>
      <c r="O3" s="250"/>
      <c r="P3" s="250"/>
      <c r="Q3" s="250"/>
      <c r="R3" s="250"/>
      <c r="S3" s="251"/>
      <c r="T3" s="317" t="s">
        <v>17</v>
      </c>
      <c r="U3" s="325">
        <v>1</v>
      </c>
      <c r="V3" s="326">
        <v>75</v>
      </c>
      <c r="W3" s="326">
        <v>350</v>
      </c>
      <c r="X3" s="326">
        <v>15</v>
      </c>
      <c r="Y3" s="326">
        <v>25</v>
      </c>
      <c r="Z3" s="326">
        <v>50</v>
      </c>
      <c r="AA3" s="326">
        <v>85</v>
      </c>
      <c r="AB3" s="327">
        <v>160</v>
      </c>
      <c r="AD3" s="328">
        <v>1</v>
      </c>
      <c r="AE3" s="329">
        <f>IF($E$12=$AE$6,$AE$5,(IF($E$12=$AE$7,$AE$5,(IF($E$12=$AE$8,$AE$5,(IF($E$12=$AE$9,$AE$5,)))))))</f>
        <v>0</v>
      </c>
      <c r="AF3" s="330"/>
    </row>
    <row r="4" spans="1:34" s="57" customFormat="1" ht="13.2" customHeight="1" x14ac:dyDescent="0.25">
      <c r="A4" s="231" t="str">
        <f>'T1'!$G$1</f>
        <v>Data limite de Inscrição até:</v>
      </c>
      <c r="B4" s="232"/>
      <c r="C4" s="232"/>
      <c r="D4" s="232"/>
      <c r="E4" s="232"/>
      <c r="F4" s="232"/>
      <c r="G4" s="232"/>
      <c r="H4" s="232"/>
      <c r="I4" s="232"/>
      <c r="J4" s="232"/>
      <c r="K4" s="246">
        <f>'T1'!$C$7</f>
        <v>45325</v>
      </c>
      <c r="L4" s="246"/>
      <c r="M4" s="38"/>
      <c r="N4" s="50"/>
      <c r="O4" s="50"/>
      <c r="P4" s="50"/>
      <c r="Q4" s="50"/>
      <c r="R4" s="50"/>
      <c r="S4" s="132"/>
      <c r="T4" s="331" t="s">
        <v>64</v>
      </c>
      <c r="U4" s="325">
        <v>2</v>
      </c>
      <c r="V4" s="326">
        <v>127.5</v>
      </c>
      <c r="W4" s="326">
        <v>595</v>
      </c>
      <c r="X4" s="326">
        <v>25.5</v>
      </c>
      <c r="Y4" s="326">
        <v>42.5</v>
      </c>
      <c r="Z4" s="326">
        <v>85</v>
      </c>
      <c r="AA4" s="326">
        <v>144.5</v>
      </c>
      <c r="AB4" s="327">
        <v>272</v>
      </c>
      <c r="AC4" s="332"/>
      <c r="AD4" s="328">
        <v>2</v>
      </c>
      <c r="AE4" s="333" t="s">
        <v>188</v>
      </c>
      <c r="AF4" s="334">
        <v>0.16</v>
      </c>
      <c r="AG4" s="332"/>
      <c r="AH4" s="332"/>
    </row>
    <row r="5" spans="1:34" ht="13.2" customHeight="1" thickBot="1" x14ac:dyDescent="0.25">
      <c r="A5" s="231" t="str">
        <f>'T1'!$A$17</f>
        <v>28 de Fevereiro a 03 de Março de 2024</v>
      </c>
      <c r="B5" s="232"/>
      <c r="C5" s="232"/>
      <c r="D5" s="232"/>
      <c r="E5" s="232"/>
      <c r="F5" s="232"/>
      <c r="G5" s="232"/>
      <c r="H5" s="232"/>
      <c r="I5" s="232"/>
      <c r="J5" s="232"/>
      <c r="K5" s="232"/>
      <c r="L5" s="232"/>
      <c r="M5" s="232"/>
      <c r="N5" s="232"/>
      <c r="O5" s="232"/>
      <c r="P5" s="232"/>
      <c r="Q5" s="232"/>
      <c r="R5" s="232"/>
      <c r="S5" s="132"/>
      <c r="T5" s="335"/>
      <c r="U5" s="325">
        <v>3</v>
      </c>
      <c r="V5" s="326">
        <v>165</v>
      </c>
      <c r="W5" s="326">
        <v>770</v>
      </c>
      <c r="X5" s="326">
        <v>33</v>
      </c>
      <c r="Y5" s="326">
        <v>55</v>
      </c>
      <c r="Z5" s="326">
        <v>110</v>
      </c>
      <c r="AA5" s="326">
        <v>187</v>
      </c>
      <c r="AB5" s="327">
        <v>352</v>
      </c>
      <c r="AD5" s="328">
        <v>3</v>
      </c>
      <c r="AE5" s="333" t="s">
        <v>189</v>
      </c>
      <c r="AF5" s="334">
        <v>0.22</v>
      </c>
    </row>
    <row r="6" spans="1:34" s="57" customFormat="1" ht="13.2" customHeight="1" x14ac:dyDescent="0.25">
      <c r="A6" s="235" t="str">
        <f>'T2'!$A$3</f>
        <v>Requisições durante a Montagem e Realização tem um AGRAVAMENTO de 30% e está sujeita à disponibilidade do produto</v>
      </c>
      <c r="B6" s="236"/>
      <c r="C6" s="236"/>
      <c r="D6" s="236"/>
      <c r="E6" s="236"/>
      <c r="F6" s="236"/>
      <c r="G6" s="236"/>
      <c r="H6" s="236"/>
      <c r="I6" s="236"/>
      <c r="J6" s="236"/>
      <c r="K6" s="236"/>
      <c r="L6" s="236"/>
      <c r="M6" s="236"/>
      <c r="N6" s="236"/>
      <c r="O6" s="236"/>
      <c r="P6" s="236"/>
      <c r="Q6" s="236"/>
      <c r="R6" s="236"/>
      <c r="S6" s="237"/>
      <c r="T6" s="332"/>
      <c r="U6" s="325">
        <v>4</v>
      </c>
      <c r="V6" s="326">
        <v>198.75</v>
      </c>
      <c r="W6" s="326">
        <v>927.5</v>
      </c>
      <c r="X6" s="326">
        <v>39.75</v>
      </c>
      <c r="Y6" s="326">
        <v>66.25</v>
      </c>
      <c r="Z6" s="326">
        <v>132.5</v>
      </c>
      <c r="AA6" s="326">
        <v>225.25</v>
      </c>
      <c r="AB6" s="327">
        <v>424</v>
      </c>
      <c r="AC6" s="332"/>
      <c r="AD6" s="328">
        <v>4</v>
      </c>
      <c r="AE6" s="336" t="s">
        <v>97</v>
      </c>
      <c r="AF6" s="337">
        <v>0.23</v>
      </c>
      <c r="AG6" s="332"/>
      <c r="AH6" s="332"/>
    </row>
    <row r="7" spans="1:34" s="57" customFormat="1" ht="13.2" customHeight="1" x14ac:dyDescent="0.25">
      <c r="A7" s="133"/>
      <c r="B7" s="88"/>
      <c r="C7" s="244" t="str">
        <f>'T2'!$A$8</f>
        <v>A desistência de serviços solicitados só poderá ser feita até ao 4º dia antes do período de montagem, a partir desta data 
não haverá lugar à devolução do valor pago.</v>
      </c>
      <c r="D7" s="244"/>
      <c r="E7" s="244"/>
      <c r="F7" s="244"/>
      <c r="G7" s="244"/>
      <c r="H7" s="244"/>
      <c r="I7" s="244"/>
      <c r="J7" s="244"/>
      <c r="K7" s="244"/>
      <c r="L7" s="244"/>
      <c r="M7" s="244"/>
      <c r="N7" s="244"/>
      <c r="O7" s="244"/>
      <c r="P7" s="244"/>
      <c r="Q7" s="244"/>
      <c r="R7" s="88"/>
      <c r="S7" s="134"/>
      <c r="T7" s="332"/>
      <c r="U7" s="325">
        <v>5</v>
      </c>
      <c r="V7" s="326">
        <v>225</v>
      </c>
      <c r="W7" s="326">
        <v>1050</v>
      </c>
      <c r="X7" s="326">
        <v>45</v>
      </c>
      <c r="Y7" s="326">
        <v>75</v>
      </c>
      <c r="Z7" s="326">
        <v>150</v>
      </c>
      <c r="AA7" s="326">
        <v>255</v>
      </c>
      <c r="AB7" s="327">
        <v>480</v>
      </c>
      <c r="AC7" s="332"/>
      <c r="AD7" s="328">
        <v>5</v>
      </c>
      <c r="AE7" s="333" t="s">
        <v>98</v>
      </c>
      <c r="AF7" s="324"/>
      <c r="AG7" s="332"/>
      <c r="AH7" s="332"/>
    </row>
    <row r="8" spans="1:34" ht="13.2" customHeight="1" thickBot="1" x14ac:dyDescent="0.25">
      <c r="A8" s="157"/>
      <c r="B8" s="158"/>
      <c r="C8" s="245"/>
      <c r="D8" s="245"/>
      <c r="E8" s="245"/>
      <c r="F8" s="245"/>
      <c r="G8" s="245"/>
      <c r="H8" s="245"/>
      <c r="I8" s="245"/>
      <c r="J8" s="245"/>
      <c r="K8" s="245"/>
      <c r="L8" s="245"/>
      <c r="M8" s="245"/>
      <c r="N8" s="245"/>
      <c r="O8" s="245"/>
      <c r="P8" s="245"/>
      <c r="Q8" s="245"/>
      <c r="R8" s="158"/>
      <c r="S8" s="159"/>
      <c r="U8" s="338">
        <v>9</v>
      </c>
      <c r="V8" s="339">
        <v>318.75</v>
      </c>
      <c r="W8" s="339">
        <v>1487.5</v>
      </c>
      <c r="X8" s="339">
        <v>63.75</v>
      </c>
      <c r="Y8" s="339">
        <v>106.25</v>
      </c>
      <c r="Z8" s="339">
        <v>212.5</v>
      </c>
      <c r="AA8" s="339">
        <v>361.25</v>
      </c>
      <c r="AB8" s="340">
        <v>680</v>
      </c>
      <c r="AD8" s="328">
        <v>6</v>
      </c>
      <c r="AE8" s="333" t="s">
        <v>99</v>
      </c>
      <c r="AF8" s="324"/>
    </row>
    <row r="9" spans="1:34" ht="13.2" customHeight="1" thickBot="1" x14ac:dyDescent="0.25">
      <c r="A9" s="135"/>
      <c r="B9" s="2"/>
      <c r="C9" s="2"/>
      <c r="D9" s="2"/>
      <c r="E9" s="2"/>
      <c r="I9" s="44" t="s">
        <v>5</v>
      </c>
      <c r="J9" s="38" t="str">
        <f>'T1'!$G$21</f>
        <v>Campos Obrigatórios</v>
      </c>
      <c r="K9" s="2"/>
      <c r="L9" s="2"/>
      <c r="M9" s="2"/>
      <c r="N9" s="2"/>
      <c r="O9" s="2"/>
      <c r="P9" s="2"/>
      <c r="S9" s="136"/>
      <c r="T9" s="333"/>
      <c r="U9" s="341"/>
      <c r="V9" s="335"/>
      <c r="W9" s="335"/>
      <c r="X9" s="335"/>
      <c r="Y9" s="335"/>
      <c r="Z9" s="335"/>
      <c r="AA9" s="342"/>
      <c r="AB9" s="335"/>
      <c r="AC9" s="335"/>
      <c r="AD9" s="328">
        <v>7</v>
      </c>
      <c r="AE9" s="343" t="s">
        <v>100</v>
      </c>
      <c r="AF9" s="330"/>
    </row>
    <row r="10" spans="1:34" ht="13.2" customHeight="1" thickBot="1" x14ac:dyDescent="0.25">
      <c r="A10" s="137"/>
      <c r="B10" s="44" t="s">
        <v>5</v>
      </c>
      <c r="C10" s="32" t="str">
        <f>'T1'!$G$6</f>
        <v>Nº Contribuinte:</v>
      </c>
      <c r="D10" s="32"/>
      <c r="F10" s="238"/>
      <c r="G10" s="238"/>
      <c r="H10" s="238"/>
      <c r="I10" s="238"/>
      <c r="J10" s="238"/>
      <c r="K10" s="33"/>
      <c r="L10" s="34"/>
      <c r="M10" s="34"/>
      <c r="N10" s="34"/>
      <c r="O10" s="34"/>
      <c r="S10" s="136"/>
      <c r="T10" s="333"/>
      <c r="U10" s="344"/>
      <c r="V10" s="311" t="s">
        <v>59</v>
      </c>
      <c r="W10" s="311" t="s">
        <v>60</v>
      </c>
      <c r="X10" s="311" t="s">
        <v>62</v>
      </c>
      <c r="Y10" s="311" t="s">
        <v>61</v>
      </c>
      <c r="Z10" s="345" t="s">
        <v>156</v>
      </c>
      <c r="AA10" s="345" t="s">
        <v>157</v>
      </c>
      <c r="AB10" s="346">
        <v>3000</v>
      </c>
      <c r="AC10" s="312">
        <v>4000</v>
      </c>
      <c r="AD10" s="347">
        <v>8</v>
      </c>
    </row>
    <row r="11" spans="1:34" ht="13.2" customHeight="1" thickTop="1" x14ac:dyDescent="0.25">
      <c r="A11" s="137"/>
      <c r="B11" s="44" t="s">
        <v>5</v>
      </c>
      <c r="C11" s="32" t="str">
        <f>'T1'!$I$11</f>
        <v>Nome da Empresa Expositora:</v>
      </c>
      <c r="G11" s="233"/>
      <c r="H11" s="233"/>
      <c r="I11" s="233"/>
      <c r="J11" s="233"/>
      <c r="K11" s="233"/>
      <c r="L11" s="233"/>
      <c r="M11" s="233"/>
      <c r="N11" s="233"/>
      <c r="O11" s="233"/>
      <c r="P11" s="233"/>
      <c r="Q11" s="233"/>
      <c r="S11" s="136"/>
      <c r="T11" s="333"/>
      <c r="U11" s="348"/>
      <c r="V11" s="349">
        <f>VLOOKUP($U$1,$U$12:V$17,2,)</f>
        <v>330</v>
      </c>
      <c r="W11" s="349">
        <f>VLOOKUP($U$1,$U$12:W$17,3,)</f>
        <v>450</v>
      </c>
      <c r="X11" s="349">
        <f>VLOOKUP($U$1,$U$12:X$17,4,)</f>
        <v>45</v>
      </c>
      <c r="Y11" s="349">
        <f>VLOOKUP($U$1,$U$12:Y$17,5,)</f>
        <v>135</v>
      </c>
      <c r="Z11" s="349">
        <f>VLOOKUP($U$1,$U$12:Z$17,6,)</f>
        <v>105</v>
      </c>
      <c r="AA11" s="349">
        <f>VLOOKUP($U$1,$U$12:AA$17,7,)</f>
        <v>255</v>
      </c>
      <c r="AB11" s="349">
        <f>VLOOKUP($U$1,$U$12:AB$17,8,)</f>
        <v>225</v>
      </c>
      <c r="AC11" s="350">
        <f>VLOOKUP($U$1,$U$12:AC$17,9,)</f>
        <v>600</v>
      </c>
      <c r="AD11" s="347">
        <v>9</v>
      </c>
      <c r="AE11" s="333"/>
      <c r="AF11" s="333"/>
    </row>
    <row r="12" spans="1:34" s="37" customFormat="1" ht="13.2" customHeight="1" x14ac:dyDescent="0.25">
      <c r="A12" s="137"/>
      <c r="B12" s="44" t="s">
        <v>5</v>
      </c>
      <c r="C12" s="32" t="str">
        <f>'T1'!$G$26</f>
        <v>Pais:</v>
      </c>
      <c r="D12" s="11"/>
      <c r="E12" s="241"/>
      <c r="F12" s="241"/>
      <c r="G12" s="241"/>
      <c r="H12" s="241"/>
      <c r="I12" s="83"/>
      <c r="J12" s="83"/>
      <c r="K12" s="83"/>
      <c r="L12" s="83"/>
      <c r="M12" s="83"/>
      <c r="N12" s="83"/>
      <c r="O12" s="83"/>
      <c r="P12" s="83"/>
      <c r="Q12" s="83"/>
      <c r="R12" s="11"/>
      <c r="S12" s="136"/>
      <c r="T12" s="333"/>
      <c r="U12" s="351">
        <v>1</v>
      </c>
      <c r="V12" s="326">
        <v>110</v>
      </c>
      <c r="W12" s="326">
        <v>150</v>
      </c>
      <c r="X12" s="326">
        <v>15</v>
      </c>
      <c r="Y12" s="326">
        <v>45</v>
      </c>
      <c r="Z12" s="352">
        <v>35</v>
      </c>
      <c r="AA12" s="352">
        <v>85</v>
      </c>
      <c r="AB12" s="352">
        <v>75</v>
      </c>
      <c r="AC12" s="353">
        <v>200</v>
      </c>
      <c r="AD12" s="347">
        <v>10</v>
      </c>
      <c r="AE12" s="333"/>
      <c r="AF12" s="333"/>
      <c r="AG12" s="333"/>
      <c r="AH12" s="333"/>
    </row>
    <row r="13" spans="1:34" s="37" customFormat="1" ht="12" x14ac:dyDescent="0.25">
      <c r="A13" s="137"/>
      <c r="B13" s="160"/>
      <c r="C13" s="32"/>
      <c r="D13" s="32"/>
      <c r="E13" s="32"/>
      <c r="F13" s="32"/>
      <c r="G13" s="32"/>
      <c r="H13" s="32"/>
      <c r="I13" s="32"/>
      <c r="J13" s="32"/>
      <c r="K13" s="32"/>
      <c r="L13" s="32"/>
      <c r="M13" s="32"/>
      <c r="N13" s="32"/>
      <c r="O13" s="32"/>
      <c r="P13" s="32"/>
      <c r="Q13" s="32"/>
      <c r="R13" s="32"/>
      <c r="S13" s="136"/>
      <c r="T13" s="333"/>
      <c r="U13" s="351">
        <v>2</v>
      </c>
      <c r="V13" s="326">
        <v>187</v>
      </c>
      <c r="W13" s="326">
        <v>255</v>
      </c>
      <c r="X13" s="326">
        <v>25.5</v>
      </c>
      <c r="Y13" s="326">
        <v>76.5</v>
      </c>
      <c r="Z13" s="352">
        <v>59.5</v>
      </c>
      <c r="AA13" s="352">
        <v>144.5</v>
      </c>
      <c r="AB13" s="352">
        <v>127.5</v>
      </c>
      <c r="AC13" s="353">
        <v>340</v>
      </c>
      <c r="AD13" s="347">
        <v>11</v>
      </c>
      <c r="AE13" s="333"/>
      <c r="AF13" s="333"/>
      <c r="AG13" s="333"/>
      <c r="AH13" s="333"/>
    </row>
    <row r="14" spans="1:34" s="5" customFormat="1" ht="13.2" customHeight="1" thickBot="1" x14ac:dyDescent="0.25">
      <c r="A14" s="137"/>
      <c r="B14" s="44"/>
      <c r="C14" s="242" t="str">
        <f>'T2'!$A$13</f>
        <v>Se for uma REGIÃO AUTÓNOMA, indique qual:    (Aplica-se apenas às Empresas Portuguesas)</v>
      </c>
      <c r="D14" s="242"/>
      <c r="E14" s="242"/>
      <c r="F14" s="242"/>
      <c r="G14" s="242"/>
      <c r="H14" s="242"/>
      <c r="I14" s="242"/>
      <c r="J14" s="242"/>
      <c r="K14" s="242"/>
      <c r="L14" s="242"/>
      <c r="M14" s="242"/>
      <c r="N14" s="239"/>
      <c r="O14" s="240"/>
      <c r="Q14" s="83"/>
      <c r="R14" s="11"/>
      <c r="S14" s="136"/>
      <c r="T14" s="333"/>
      <c r="U14" s="325">
        <v>3</v>
      </c>
      <c r="V14" s="352">
        <v>242.00000000000003</v>
      </c>
      <c r="W14" s="352">
        <v>330</v>
      </c>
      <c r="X14" s="352">
        <v>33</v>
      </c>
      <c r="Y14" s="352">
        <v>99.000000000000014</v>
      </c>
      <c r="Z14" s="352">
        <v>77</v>
      </c>
      <c r="AA14" s="352">
        <v>187.00000000000003</v>
      </c>
      <c r="AB14" s="352">
        <v>165</v>
      </c>
      <c r="AC14" s="353">
        <v>440.00000000000006</v>
      </c>
      <c r="AD14" s="347">
        <v>12</v>
      </c>
      <c r="AE14" s="333"/>
      <c r="AF14" s="333"/>
      <c r="AG14" s="333"/>
      <c r="AH14" s="333"/>
    </row>
    <row r="15" spans="1:34" s="5" customFormat="1" ht="13.2" customHeight="1" thickBot="1" x14ac:dyDescent="0.25">
      <c r="A15" s="161"/>
      <c r="B15" s="162"/>
      <c r="C15" s="163"/>
      <c r="D15" s="163"/>
      <c r="E15" s="164"/>
      <c r="F15" s="164"/>
      <c r="G15" s="164"/>
      <c r="H15" s="164"/>
      <c r="I15" s="164"/>
      <c r="J15" s="164"/>
      <c r="K15" s="164"/>
      <c r="L15" s="164"/>
      <c r="M15" s="164"/>
      <c r="N15" s="164"/>
      <c r="O15" s="164"/>
      <c r="P15" s="165"/>
      <c r="Q15" s="165"/>
      <c r="R15" s="165"/>
      <c r="S15" s="166"/>
      <c r="T15" s="333"/>
      <c r="U15" s="325">
        <v>4</v>
      </c>
      <c r="V15" s="326">
        <v>291.5</v>
      </c>
      <c r="W15" s="326">
        <v>397.5</v>
      </c>
      <c r="X15" s="326">
        <v>39.75</v>
      </c>
      <c r="Y15" s="326">
        <v>119.25</v>
      </c>
      <c r="Z15" s="352">
        <v>92.75</v>
      </c>
      <c r="AA15" s="352">
        <v>225.25</v>
      </c>
      <c r="AB15" s="352">
        <v>198.75</v>
      </c>
      <c r="AC15" s="353">
        <v>530</v>
      </c>
      <c r="AD15" s="347">
        <v>13</v>
      </c>
      <c r="AE15" s="333"/>
      <c r="AF15" s="333"/>
      <c r="AG15" s="333"/>
      <c r="AH15" s="333"/>
    </row>
    <row r="16" spans="1:34" s="5" customFormat="1" ht="13.2" customHeight="1" x14ac:dyDescent="0.2">
      <c r="A16" s="138"/>
      <c r="B16" s="38"/>
      <c r="C16" s="9"/>
      <c r="D16" s="9"/>
      <c r="E16" s="9"/>
      <c r="F16" s="9"/>
      <c r="G16" s="9"/>
      <c r="H16" s="9"/>
      <c r="I16" s="19"/>
      <c r="J16" s="37"/>
      <c r="K16" s="37"/>
      <c r="L16" s="37"/>
      <c r="M16" s="37"/>
      <c r="N16" s="37"/>
      <c r="O16" s="37"/>
      <c r="P16" s="37"/>
      <c r="Q16" s="37"/>
      <c r="R16" s="37"/>
      <c r="S16" s="139"/>
      <c r="T16" s="333"/>
      <c r="U16" s="325">
        <v>5</v>
      </c>
      <c r="V16" s="326">
        <v>330</v>
      </c>
      <c r="W16" s="326">
        <v>450</v>
      </c>
      <c r="X16" s="326">
        <v>45</v>
      </c>
      <c r="Y16" s="326">
        <v>135</v>
      </c>
      <c r="Z16" s="352">
        <v>105</v>
      </c>
      <c r="AA16" s="352">
        <v>255</v>
      </c>
      <c r="AB16" s="352">
        <v>225</v>
      </c>
      <c r="AC16" s="353">
        <v>600</v>
      </c>
      <c r="AD16" s="347">
        <v>14</v>
      </c>
      <c r="AE16" s="333"/>
      <c r="AF16" s="333"/>
      <c r="AG16" s="333"/>
      <c r="AH16" s="333"/>
    </row>
    <row r="17" spans="1:34" s="5" customFormat="1" ht="13.2" customHeight="1" thickBot="1" x14ac:dyDescent="0.3">
      <c r="A17" s="138"/>
      <c r="B17" s="38"/>
      <c r="C17" s="9"/>
      <c r="D17" s="9"/>
      <c r="E17" s="9"/>
      <c r="F17" s="9"/>
      <c r="G17" s="9"/>
      <c r="H17" s="9"/>
      <c r="I17" s="19"/>
      <c r="J17" s="37"/>
      <c r="K17" s="37"/>
      <c r="L17" s="37"/>
      <c r="M17" s="37"/>
      <c r="N17" s="37"/>
      <c r="O17" s="37"/>
      <c r="P17" s="37"/>
      <c r="Q17" s="37"/>
      <c r="R17" s="37"/>
      <c r="S17" s="139"/>
      <c r="T17" s="333"/>
      <c r="U17" s="354">
        <v>9</v>
      </c>
      <c r="V17" s="339">
        <v>467.5</v>
      </c>
      <c r="W17" s="339">
        <v>637.5</v>
      </c>
      <c r="X17" s="339">
        <v>63.75</v>
      </c>
      <c r="Y17" s="339">
        <v>191.25</v>
      </c>
      <c r="Z17" s="355">
        <v>148.75</v>
      </c>
      <c r="AA17" s="355">
        <v>361.25</v>
      </c>
      <c r="AB17" s="355">
        <v>318.75</v>
      </c>
      <c r="AC17" s="356">
        <v>850</v>
      </c>
      <c r="AD17" s="347">
        <v>15</v>
      </c>
      <c r="AE17" s="333"/>
      <c r="AF17" s="333"/>
      <c r="AG17" s="333"/>
      <c r="AH17" s="333"/>
    </row>
    <row r="18" spans="1:34" s="5" customFormat="1" ht="13.2" customHeight="1" x14ac:dyDescent="0.25">
      <c r="A18" s="138"/>
      <c r="C18" s="114"/>
      <c r="D18" s="114"/>
      <c r="E18" s="114"/>
      <c r="F18" s="114"/>
      <c r="G18" s="114"/>
      <c r="H18" s="114"/>
      <c r="I18" s="114"/>
      <c r="J18" s="114"/>
      <c r="K18" s="114"/>
      <c r="L18" s="114"/>
      <c r="M18" s="114"/>
      <c r="N18" s="114"/>
      <c r="O18" s="114"/>
      <c r="P18" s="114"/>
      <c r="Q18" s="114"/>
      <c r="R18" s="37"/>
      <c r="S18" s="139"/>
      <c r="T18" s="333"/>
      <c r="U18" s="357"/>
      <c r="V18" s="358"/>
      <c r="W18" s="358"/>
      <c r="X18" s="358"/>
      <c r="Y18" s="358"/>
      <c r="Z18" s="358"/>
      <c r="AA18" s="358"/>
      <c r="AB18" s="333"/>
      <c r="AC18" s="333"/>
      <c r="AD18" s="328">
        <v>16</v>
      </c>
      <c r="AE18" s="333"/>
      <c r="AF18" s="333"/>
      <c r="AG18" s="333"/>
      <c r="AH18" s="333"/>
    </row>
    <row r="19" spans="1:34" s="5" customFormat="1" ht="13.2" customHeight="1" x14ac:dyDescent="0.25">
      <c r="A19" s="138"/>
      <c r="C19" s="114"/>
      <c r="D19" s="114"/>
      <c r="E19" s="114"/>
      <c r="F19" s="114"/>
      <c r="G19" s="114"/>
      <c r="H19" s="114"/>
      <c r="I19" s="114"/>
      <c r="J19" s="114"/>
      <c r="K19" s="114"/>
      <c r="L19" s="114"/>
      <c r="M19" s="114"/>
      <c r="N19" s="114"/>
      <c r="O19" s="114"/>
      <c r="P19" s="114"/>
      <c r="Q19" s="114"/>
      <c r="R19" s="37"/>
      <c r="S19" s="139"/>
      <c r="T19" s="333"/>
      <c r="U19" s="333"/>
      <c r="V19" s="333"/>
      <c r="W19" s="333"/>
      <c r="X19" s="333"/>
      <c r="Y19" s="333"/>
      <c r="Z19" s="333"/>
      <c r="AA19" s="333"/>
      <c r="AB19" s="333"/>
      <c r="AC19" s="333"/>
      <c r="AD19" s="328">
        <v>17</v>
      </c>
      <c r="AE19" s="333"/>
      <c r="AF19" s="333"/>
      <c r="AG19" s="333"/>
      <c r="AH19" s="333"/>
    </row>
    <row r="20" spans="1:34" s="5" customFormat="1" ht="13.2" customHeight="1" x14ac:dyDescent="0.25">
      <c r="A20" s="140"/>
      <c r="B20" s="193" t="s">
        <v>81</v>
      </c>
      <c r="C20" s="243" t="s">
        <v>190</v>
      </c>
      <c r="D20" s="243"/>
      <c r="E20" s="195" t="str">
        <f>'T1'!$I$16</f>
        <v>(incluí suporte regulável em altura)</v>
      </c>
      <c r="F20" s="194"/>
      <c r="I20" s="19"/>
      <c r="L20" s="37"/>
      <c r="M20" s="12" t="str">
        <f>'T1'!$E$16</f>
        <v>Quant.</v>
      </c>
      <c r="O20" s="234" t="s">
        <v>6</v>
      </c>
      <c r="P20" s="234"/>
      <c r="Q20" s="39" t="str">
        <f>'T1'!$C$32</f>
        <v>Valor</v>
      </c>
      <c r="S20" s="139"/>
      <c r="T20" s="333"/>
      <c r="U20" s="333"/>
      <c r="V20" s="333"/>
      <c r="W20" s="333"/>
      <c r="X20" s="333"/>
      <c r="Y20" s="333"/>
      <c r="Z20" s="333"/>
      <c r="AA20" s="333"/>
      <c r="AB20" s="333"/>
      <c r="AC20" s="333"/>
      <c r="AD20" s="328">
        <v>18</v>
      </c>
      <c r="AE20" s="333"/>
      <c r="AF20" s="333"/>
      <c r="AG20" s="333"/>
      <c r="AH20" s="333"/>
    </row>
    <row r="21" spans="1:34" s="5" customFormat="1" ht="13.2" customHeight="1" thickBot="1" x14ac:dyDescent="0.3">
      <c r="A21" s="140"/>
      <c r="E21" s="5" t="s">
        <v>11</v>
      </c>
      <c r="L21" s="175" t="s">
        <v>9</v>
      </c>
      <c r="M21" s="85"/>
      <c r="N21" s="9" t="str">
        <f>'T1'!$C$27</f>
        <v>unid.</v>
      </c>
      <c r="O21" s="254">
        <f>$Z$2</f>
        <v>150</v>
      </c>
      <c r="P21" s="254"/>
      <c r="Q21" s="36">
        <f>SUM(O21*M21)</f>
        <v>0</v>
      </c>
      <c r="S21" s="139"/>
      <c r="T21" s="333"/>
      <c r="U21" s="333"/>
      <c r="V21" s="333"/>
      <c r="W21" s="333"/>
      <c r="X21" s="333"/>
      <c r="Y21" s="333"/>
      <c r="Z21" s="333"/>
      <c r="AA21" s="333"/>
      <c r="AB21" s="333"/>
      <c r="AC21" s="333"/>
      <c r="AD21" s="328">
        <v>19</v>
      </c>
      <c r="AE21" s="333"/>
      <c r="AF21" s="333"/>
      <c r="AG21" s="333"/>
      <c r="AH21" s="333"/>
    </row>
    <row r="22" spans="1:34" s="5" customFormat="1" ht="13.2" customHeight="1" x14ac:dyDescent="0.25">
      <c r="A22" s="138"/>
      <c r="B22" s="37"/>
      <c r="C22" s="37"/>
      <c r="D22" s="38"/>
      <c r="F22" s="40"/>
      <c r="G22" s="38"/>
      <c r="H22" s="38"/>
      <c r="I22" s="37"/>
      <c r="J22" s="37"/>
      <c r="K22" s="37"/>
      <c r="L22" s="37"/>
      <c r="M22" s="37"/>
      <c r="N22" s="37"/>
      <c r="O22" s="113"/>
      <c r="P22" s="37"/>
      <c r="Q22" s="36"/>
      <c r="R22" s="37"/>
      <c r="S22" s="139"/>
      <c r="T22" s="333"/>
      <c r="U22" s="359"/>
      <c r="V22" s="333"/>
      <c r="W22" s="333"/>
      <c r="X22" s="333"/>
      <c r="Y22" s="333"/>
      <c r="Z22" s="333"/>
      <c r="AA22" s="360"/>
      <c r="AB22" s="333"/>
      <c r="AC22" s="333"/>
      <c r="AD22" s="328">
        <v>20</v>
      </c>
      <c r="AE22" s="333"/>
      <c r="AF22" s="333"/>
      <c r="AG22" s="333"/>
      <c r="AH22" s="333"/>
    </row>
    <row r="23" spans="1:34" s="5" customFormat="1" ht="13.2" customHeight="1" thickBot="1" x14ac:dyDescent="0.3">
      <c r="A23" s="140"/>
      <c r="E23" s="5" t="s">
        <v>169</v>
      </c>
      <c r="L23" s="175" t="s">
        <v>10</v>
      </c>
      <c r="M23" s="85"/>
      <c r="N23" s="9" t="str">
        <f>'T1'!$C$27</f>
        <v>unid.</v>
      </c>
      <c r="O23" s="254">
        <f>$AA$2</f>
        <v>255</v>
      </c>
      <c r="P23" s="254"/>
      <c r="Q23" s="36">
        <f>SUM(O23*M23)</f>
        <v>0</v>
      </c>
      <c r="S23" s="139"/>
      <c r="T23" s="333"/>
      <c r="U23" s="361"/>
      <c r="V23" s="333"/>
      <c r="W23" s="333"/>
      <c r="X23" s="333"/>
      <c r="Y23" s="333"/>
      <c r="Z23" s="333"/>
      <c r="AA23" s="333"/>
      <c r="AB23" s="333"/>
      <c r="AC23" s="333"/>
      <c r="AD23" s="328">
        <v>21</v>
      </c>
      <c r="AE23" s="333"/>
      <c r="AF23" s="333"/>
      <c r="AG23" s="333"/>
      <c r="AH23" s="333"/>
    </row>
    <row r="24" spans="1:34" s="5" customFormat="1" ht="13.2" customHeight="1" x14ac:dyDescent="0.25">
      <c r="A24" s="140"/>
      <c r="H24" s="19"/>
      <c r="O24" s="111"/>
      <c r="Q24" s="36"/>
      <c r="S24" s="139"/>
      <c r="T24" s="333"/>
      <c r="U24" s="361"/>
      <c r="V24" s="333"/>
      <c r="W24" s="333"/>
      <c r="X24" s="333"/>
      <c r="Y24" s="333"/>
      <c r="Z24" s="333"/>
      <c r="AA24" s="333"/>
      <c r="AB24" s="333"/>
      <c r="AC24" s="333"/>
      <c r="AD24" s="328">
        <v>22</v>
      </c>
      <c r="AE24" s="333"/>
      <c r="AF24" s="333"/>
      <c r="AG24" s="333"/>
      <c r="AH24" s="333"/>
    </row>
    <row r="25" spans="1:34" s="5" customFormat="1" ht="13.2" customHeight="1" thickBot="1" x14ac:dyDescent="0.3">
      <c r="A25" s="140"/>
      <c r="E25" s="5" t="s">
        <v>170</v>
      </c>
      <c r="L25" s="176">
        <v>409103</v>
      </c>
      <c r="M25" s="85"/>
      <c r="N25" s="9" t="str">
        <f>'T1'!$C$27</f>
        <v>unid.</v>
      </c>
      <c r="O25" s="254">
        <f>$AB$2</f>
        <v>480</v>
      </c>
      <c r="P25" s="254"/>
      <c r="Q25" s="36">
        <f>SUM(O25*M25)</f>
        <v>0</v>
      </c>
      <c r="S25" s="139"/>
      <c r="T25" s="333"/>
      <c r="U25" s="361"/>
      <c r="V25" s="333"/>
      <c r="W25" s="333"/>
      <c r="X25" s="333"/>
      <c r="Y25" s="333"/>
      <c r="Z25" s="333"/>
      <c r="AA25" s="333"/>
      <c r="AB25" s="333"/>
      <c r="AC25" s="333"/>
      <c r="AD25" s="328">
        <v>23</v>
      </c>
      <c r="AE25" s="333"/>
      <c r="AF25" s="333"/>
      <c r="AG25" s="333"/>
      <c r="AH25" s="333"/>
    </row>
    <row r="26" spans="1:34" s="5" customFormat="1" ht="13.2" customHeight="1" x14ac:dyDescent="0.25">
      <c r="A26" s="140"/>
      <c r="O26" s="111"/>
      <c r="P26" s="111"/>
      <c r="Q26" s="36"/>
      <c r="S26" s="139"/>
      <c r="T26" s="333"/>
      <c r="U26" s="361"/>
      <c r="V26" s="333"/>
      <c r="W26" s="333"/>
      <c r="X26" s="333"/>
      <c r="Y26" s="333"/>
      <c r="Z26" s="333"/>
      <c r="AA26" s="333"/>
      <c r="AB26" s="333"/>
      <c r="AC26" s="333"/>
      <c r="AD26" s="328">
        <v>24</v>
      </c>
      <c r="AE26" s="333"/>
      <c r="AF26" s="333"/>
      <c r="AG26" s="333"/>
      <c r="AH26" s="333"/>
    </row>
    <row r="27" spans="1:34" s="5" customFormat="1" ht="13.2" customHeight="1" x14ac:dyDescent="0.25">
      <c r="A27" s="140"/>
      <c r="O27" s="111"/>
      <c r="P27" s="111"/>
      <c r="Q27" s="36"/>
      <c r="S27" s="139"/>
      <c r="T27" s="333"/>
      <c r="U27" s="361"/>
      <c r="V27" s="333"/>
      <c r="W27" s="333"/>
      <c r="X27" s="333"/>
      <c r="Y27" s="333"/>
      <c r="Z27" s="333"/>
      <c r="AA27" s="333"/>
      <c r="AB27" s="333"/>
      <c r="AC27" s="333"/>
      <c r="AD27" s="328">
        <v>25</v>
      </c>
      <c r="AE27" s="333"/>
      <c r="AF27" s="333"/>
      <c r="AG27" s="333"/>
      <c r="AH27" s="333"/>
    </row>
    <row r="28" spans="1:34" s="5" customFormat="1" ht="13.2" customHeight="1" x14ac:dyDescent="0.25">
      <c r="A28" s="140"/>
      <c r="B28" s="193" t="s">
        <v>81</v>
      </c>
      <c r="C28" s="29" t="str">
        <f>'T1'!$M$6</f>
        <v>ÉCRANS DE PROJECÇÃO</v>
      </c>
      <c r="O28" s="111"/>
      <c r="P28" s="111"/>
      <c r="Q28" s="36"/>
      <c r="S28" s="139"/>
      <c r="T28" s="333"/>
      <c r="U28" s="361"/>
      <c r="V28" s="333"/>
      <c r="W28" s="333"/>
      <c r="X28" s="333"/>
      <c r="Y28" s="333"/>
      <c r="Z28" s="333"/>
      <c r="AA28" s="333"/>
      <c r="AB28" s="333"/>
      <c r="AC28" s="333"/>
      <c r="AD28" s="328">
        <v>26</v>
      </c>
      <c r="AE28" s="333"/>
      <c r="AF28" s="333"/>
      <c r="AG28" s="333"/>
      <c r="AH28" s="333"/>
    </row>
    <row r="29" spans="1:34" s="5" customFormat="1" ht="13.2" customHeight="1" thickBot="1" x14ac:dyDescent="0.25">
      <c r="A29" s="140"/>
      <c r="D29" s="5" t="str">
        <f>'T1'!$M$1</f>
        <v xml:space="preserve">Écran (frontal/retro) </v>
      </c>
      <c r="G29" s="9" t="s">
        <v>171</v>
      </c>
      <c r="L29" s="182">
        <v>404682</v>
      </c>
      <c r="M29" s="85"/>
      <c r="N29" s="9" t="str">
        <f>'T1'!$C$27</f>
        <v>unid.</v>
      </c>
      <c r="O29" s="254">
        <f>$Z$11</f>
        <v>105</v>
      </c>
      <c r="P29" s="254"/>
      <c r="Q29" s="36">
        <f>SUM(O29*M29)</f>
        <v>0</v>
      </c>
      <c r="S29" s="139"/>
      <c r="T29" s="333"/>
      <c r="U29" s="361"/>
      <c r="V29" s="333"/>
      <c r="W29" s="333"/>
      <c r="X29" s="333"/>
      <c r="Y29" s="333"/>
      <c r="Z29" s="333"/>
      <c r="AA29" s="333"/>
      <c r="AB29" s="333"/>
      <c r="AC29" s="333"/>
      <c r="AD29" s="328">
        <v>27</v>
      </c>
      <c r="AE29" s="333"/>
      <c r="AF29" s="333"/>
      <c r="AG29" s="333"/>
      <c r="AH29" s="333"/>
    </row>
    <row r="30" spans="1:34" s="5" customFormat="1" ht="13.2" customHeight="1" x14ac:dyDescent="0.25">
      <c r="A30" s="140"/>
      <c r="L30" s="181"/>
      <c r="N30" s="111"/>
      <c r="O30" s="111"/>
      <c r="P30" s="111"/>
      <c r="Q30" s="36"/>
      <c r="S30" s="139"/>
      <c r="T30" s="333"/>
      <c r="U30" s="361"/>
      <c r="V30" s="333"/>
      <c r="W30" s="333"/>
      <c r="X30" s="333"/>
      <c r="Y30" s="333"/>
      <c r="Z30" s="333"/>
      <c r="AA30" s="333"/>
      <c r="AB30" s="333"/>
      <c r="AC30" s="333"/>
      <c r="AD30" s="328">
        <v>28</v>
      </c>
      <c r="AE30" s="333"/>
      <c r="AF30" s="333"/>
      <c r="AG30" s="333"/>
      <c r="AH30" s="333"/>
    </row>
    <row r="31" spans="1:34" s="5" customFormat="1" ht="13.2" customHeight="1" thickBot="1" x14ac:dyDescent="0.25">
      <c r="A31" s="140"/>
      <c r="D31" s="5" t="str">
        <f>'T1'!$M$1</f>
        <v xml:space="preserve">Écran (frontal/retro) </v>
      </c>
      <c r="G31" s="5" t="s">
        <v>172</v>
      </c>
      <c r="L31" s="182">
        <v>404681</v>
      </c>
      <c r="M31" s="85"/>
      <c r="N31" s="9" t="str">
        <f>'T1'!$C$27</f>
        <v>unid.</v>
      </c>
      <c r="O31" s="254">
        <f>$AA$11</f>
        <v>255</v>
      </c>
      <c r="P31" s="254"/>
      <c r="Q31" s="36">
        <f>SUM(O31*M31)</f>
        <v>0</v>
      </c>
      <c r="S31" s="139"/>
      <c r="T31" s="333"/>
      <c r="U31" s="361"/>
      <c r="V31" s="333"/>
      <c r="W31" s="333"/>
      <c r="X31" s="333"/>
      <c r="Y31" s="333"/>
      <c r="Z31" s="333"/>
      <c r="AA31" s="333"/>
      <c r="AB31" s="333"/>
      <c r="AC31" s="333"/>
      <c r="AD31" s="328">
        <v>29</v>
      </c>
      <c r="AE31" s="333"/>
      <c r="AF31" s="333"/>
      <c r="AG31" s="333"/>
      <c r="AH31" s="333"/>
    </row>
    <row r="32" spans="1:34" s="5" customFormat="1" ht="13.2" customHeight="1" x14ac:dyDescent="0.25">
      <c r="A32" s="140"/>
      <c r="O32" s="111"/>
      <c r="P32" s="111"/>
      <c r="Q32" s="36"/>
      <c r="S32" s="139"/>
      <c r="T32" s="333"/>
      <c r="U32" s="361"/>
      <c r="V32" s="333"/>
      <c r="W32" s="333"/>
      <c r="X32" s="333"/>
      <c r="Y32" s="333"/>
      <c r="Z32" s="333"/>
      <c r="AA32" s="333"/>
      <c r="AB32" s="333"/>
      <c r="AC32" s="333"/>
      <c r="AD32" s="362">
        <v>30</v>
      </c>
      <c r="AE32" s="333"/>
      <c r="AF32" s="333"/>
      <c r="AG32" s="333"/>
      <c r="AH32" s="333"/>
    </row>
    <row r="33" spans="1:34" s="5" customFormat="1" ht="13.2" customHeight="1" x14ac:dyDescent="0.25">
      <c r="A33" s="140"/>
      <c r="O33" s="111"/>
      <c r="P33" s="111"/>
      <c r="Q33" s="36"/>
      <c r="S33" s="139"/>
      <c r="T33" s="333"/>
      <c r="U33" s="361"/>
      <c r="V33" s="333"/>
      <c r="W33" s="333"/>
      <c r="X33" s="333"/>
      <c r="Y33" s="333"/>
      <c r="Z33" s="333"/>
      <c r="AA33" s="333"/>
      <c r="AB33" s="333"/>
      <c r="AC33" s="333"/>
      <c r="AD33" s="333"/>
      <c r="AE33" s="333"/>
      <c r="AF33" s="333"/>
      <c r="AG33" s="333"/>
      <c r="AH33" s="333"/>
    </row>
    <row r="34" spans="1:34" s="5" customFormat="1" ht="13.2" customHeight="1" x14ac:dyDescent="0.25">
      <c r="A34" s="140"/>
      <c r="B34" s="193" t="s">
        <v>81</v>
      </c>
      <c r="C34" s="29" t="str">
        <f>'T1'!$E$1</f>
        <v>PROJECTORES DE VIDEO</v>
      </c>
      <c r="J34" s="30"/>
      <c r="L34" s="181"/>
      <c r="S34" s="139"/>
      <c r="T34" s="333"/>
      <c r="U34" s="361"/>
      <c r="V34" s="333"/>
      <c r="W34" s="333"/>
      <c r="X34" s="333"/>
      <c r="Y34" s="333"/>
      <c r="Z34" s="333"/>
      <c r="AA34" s="360"/>
      <c r="AB34" s="333"/>
      <c r="AC34" s="333"/>
      <c r="AD34" s="333"/>
      <c r="AE34" s="333"/>
      <c r="AF34" s="333"/>
      <c r="AG34" s="333"/>
      <c r="AH34" s="333"/>
    </row>
    <row r="35" spans="1:34" s="5" customFormat="1" ht="13.2" customHeight="1" thickBot="1" x14ac:dyDescent="0.25">
      <c r="A35" s="140"/>
      <c r="B35" s="76"/>
      <c r="C35" s="29"/>
      <c r="D35" s="5" t="str">
        <f>'T1'!$M$11</f>
        <v>Projector de vídeo 3000 Lumens HD</v>
      </c>
      <c r="J35" s="30"/>
      <c r="L35" s="180">
        <v>412260</v>
      </c>
      <c r="M35" s="85"/>
      <c r="N35" s="9" t="str">
        <f>'T1'!$C$27</f>
        <v>unid.</v>
      </c>
      <c r="O35" s="254">
        <f>$AB$11</f>
        <v>225</v>
      </c>
      <c r="P35" s="254"/>
      <c r="Q35" s="36">
        <f>SUM(O35*M35)</f>
        <v>0</v>
      </c>
      <c r="S35" s="139"/>
      <c r="T35" s="333"/>
      <c r="U35" s="361"/>
      <c r="V35" s="333"/>
      <c r="W35" s="333"/>
      <c r="X35" s="333"/>
      <c r="Y35" s="333"/>
      <c r="Z35" s="333"/>
      <c r="AA35" s="360"/>
      <c r="AB35" s="333"/>
      <c r="AC35" s="333"/>
      <c r="AD35" s="333"/>
      <c r="AE35" s="333"/>
      <c r="AF35" s="333"/>
      <c r="AG35" s="333"/>
      <c r="AH35" s="333"/>
    </row>
    <row r="36" spans="1:34" s="5" customFormat="1" ht="13.2" customHeight="1" x14ac:dyDescent="0.2">
      <c r="A36" s="140"/>
      <c r="B36" s="76"/>
      <c r="C36" s="29"/>
      <c r="J36" s="30"/>
      <c r="L36" s="181"/>
      <c r="S36" s="139"/>
      <c r="T36" s="333"/>
      <c r="U36" s="361"/>
      <c r="V36" s="333"/>
      <c r="W36" s="333"/>
      <c r="X36" s="333"/>
      <c r="Y36" s="333"/>
      <c r="Z36" s="333"/>
      <c r="AA36" s="360"/>
      <c r="AB36" s="333"/>
      <c r="AC36" s="333"/>
      <c r="AD36" s="333"/>
      <c r="AE36" s="333"/>
      <c r="AF36" s="333"/>
      <c r="AG36" s="333"/>
      <c r="AH36" s="333"/>
    </row>
    <row r="37" spans="1:34" s="5" customFormat="1" ht="13.2" customHeight="1" thickBot="1" x14ac:dyDescent="0.25">
      <c r="A37" s="140"/>
      <c r="B37" s="76"/>
      <c r="C37" s="29"/>
      <c r="D37" s="5" t="str">
        <f>'T1'!$M$16</f>
        <v>Projector de vídeo 4300 Lumens HD</v>
      </c>
      <c r="J37" s="30"/>
      <c r="L37" s="180">
        <v>412261</v>
      </c>
      <c r="M37" s="85"/>
      <c r="N37" s="9" t="str">
        <f>'T1'!$C$27</f>
        <v>unid.</v>
      </c>
      <c r="O37" s="254">
        <f>$AC$11</f>
        <v>600</v>
      </c>
      <c r="P37" s="254"/>
      <c r="Q37" s="36">
        <f>SUM(O37*M37)</f>
        <v>0</v>
      </c>
      <c r="S37" s="139"/>
      <c r="T37" s="333"/>
      <c r="U37" s="361"/>
      <c r="V37" s="333"/>
      <c r="W37" s="333"/>
      <c r="X37" s="333"/>
      <c r="Y37" s="333"/>
      <c r="Z37" s="333"/>
      <c r="AA37" s="333"/>
      <c r="AB37" s="333"/>
      <c r="AC37" s="333"/>
      <c r="AD37" s="333"/>
      <c r="AE37" s="333"/>
      <c r="AF37" s="333"/>
      <c r="AG37" s="333"/>
      <c r="AH37" s="333"/>
    </row>
    <row r="38" spans="1:34" s="5" customFormat="1" ht="13.2" customHeight="1" x14ac:dyDescent="0.2">
      <c r="A38" s="140"/>
      <c r="B38" s="76"/>
      <c r="C38" s="29"/>
      <c r="J38" s="30"/>
      <c r="L38" s="181"/>
      <c r="S38" s="139"/>
      <c r="T38" s="333"/>
      <c r="U38" s="361"/>
      <c r="V38" s="333"/>
      <c r="W38" s="333"/>
      <c r="X38" s="333"/>
      <c r="Y38" s="333"/>
      <c r="Z38" s="333"/>
      <c r="AA38" s="333"/>
      <c r="AB38" s="333"/>
      <c r="AC38" s="333"/>
      <c r="AD38" s="333"/>
      <c r="AE38" s="333"/>
      <c r="AF38" s="333"/>
      <c r="AG38" s="333"/>
      <c r="AH38" s="333"/>
    </row>
    <row r="39" spans="1:34" s="5" customFormat="1" ht="13.2" customHeight="1" x14ac:dyDescent="0.2">
      <c r="A39" s="140"/>
      <c r="B39" s="193" t="s">
        <v>81</v>
      </c>
      <c r="C39" s="29" t="str">
        <f>'T1'!$E$6</f>
        <v>SONORIZAÇÃO</v>
      </c>
      <c r="H39" s="19"/>
      <c r="J39" s="27"/>
      <c r="L39" s="177"/>
      <c r="S39" s="139"/>
      <c r="T39" s="333"/>
      <c r="U39" s="361"/>
      <c r="V39" s="321"/>
      <c r="W39" s="321"/>
      <c r="X39" s="321"/>
      <c r="Y39" s="321"/>
      <c r="Z39" s="321"/>
      <c r="AA39" s="333"/>
      <c r="AB39" s="333"/>
      <c r="AC39" s="321"/>
      <c r="AD39" s="333"/>
      <c r="AE39" s="333"/>
      <c r="AF39" s="333"/>
      <c r="AG39" s="333"/>
      <c r="AH39" s="333"/>
    </row>
    <row r="40" spans="1:34" s="5" customFormat="1" ht="13.2" customHeight="1" thickBot="1" x14ac:dyDescent="0.25">
      <c r="A40" s="140"/>
      <c r="C40" s="198" t="str">
        <f>'T1'!$A$32</f>
        <v>SOM BASE</v>
      </c>
      <c r="D40" s="198"/>
      <c r="E40" s="199" t="str">
        <f>'T2'!$A$23</f>
        <v>Kit de som com 2 colunas, Amplificador, Mesa de Áudio e Emissor de Mão</v>
      </c>
      <c r="F40" s="199"/>
      <c r="G40" s="199"/>
      <c r="H40" s="199"/>
      <c r="I40" s="199"/>
      <c r="J40" s="199"/>
      <c r="L40" s="175" t="s">
        <v>13</v>
      </c>
      <c r="M40" s="85"/>
      <c r="N40" s="9" t="str">
        <f>'T1'!$C$27</f>
        <v>unid.</v>
      </c>
      <c r="O40" s="254">
        <f>$V$11</f>
        <v>330</v>
      </c>
      <c r="P40" s="254"/>
      <c r="Q40" s="36">
        <f>SUM(O40*M40)</f>
        <v>0</v>
      </c>
      <c r="S40" s="139"/>
      <c r="T40" s="333"/>
      <c r="U40" s="361"/>
      <c r="V40" s="321"/>
      <c r="W40" s="321"/>
      <c r="X40" s="321"/>
      <c r="Y40" s="321"/>
      <c r="Z40" s="321"/>
      <c r="AA40" s="360"/>
      <c r="AB40" s="333"/>
      <c r="AC40" s="321"/>
      <c r="AD40" s="333"/>
      <c r="AE40" s="333"/>
      <c r="AF40" s="333"/>
      <c r="AG40" s="333"/>
      <c r="AH40" s="333"/>
    </row>
    <row r="41" spans="1:34" s="5" customFormat="1" ht="13.2" customHeight="1" x14ac:dyDescent="0.2">
      <c r="A41" s="140"/>
      <c r="E41" s="199"/>
      <c r="F41" s="199"/>
      <c r="G41" s="199"/>
      <c r="H41" s="199"/>
      <c r="I41" s="199"/>
      <c r="J41" s="199"/>
      <c r="L41" s="177"/>
      <c r="M41" s="19"/>
      <c r="N41" s="19"/>
      <c r="O41" s="35"/>
      <c r="S41" s="139"/>
      <c r="T41" s="321"/>
      <c r="U41" s="361"/>
      <c r="V41" s="363"/>
      <c r="W41" s="363"/>
      <c r="X41" s="363"/>
      <c r="Y41" s="363"/>
      <c r="Z41" s="363"/>
      <c r="AA41" s="360"/>
      <c r="AB41" s="333"/>
      <c r="AC41" s="363"/>
      <c r="AD41" s="333"/>
      <c r="AE41" s="333"/>
      <c r="AF41" s="333"/>
      <c r="AG41" s="333"/>
      <c r="AH41" s="333"/>
    </row>
    <row r="42" spans="1:34" s="5" customFormat="1" ht="13.2" customHeight="1" x14ac:dyDescent="0.2">
      <c r="A42" s="140"/>
      <c r="E42" s="110"/>
      <c r="F42" s="110"/>
      <c r="G42" s="110"/>
      <c r="H42" s="110"/>
      <c r="I42" s="110"/>
      <c r="J42" s="110"/>
      <c r="L42" s="177"/>
      <c r="M42" s="19"/>
      <c r="N42" s="19"/>
      <c r="O42" s="35"/>
      <c r="S42" s="139"/>
      <c r="T42" s="321"/>
      <c r="U42" s="361"/>
      <c r="V42" s="363"/>
      <c r="W42" s="363"/>
      <c r="X42" s="363"/>
      <c r="Y42" s="363"/>
      <c r="Z42" s="363"/>
      <c r="AA42" s="360"/>
      <c r="AB42" s="333"/>
      <c r="AC42" s="363"/>
      <c r="AD42" s="333"/>
      <c r="AE42" s="333"/>
      <c r="AF42" s="333"/>
      <c r="AG42" s="333"/>
      <c r="AH42" s="333"/>
    </row>
    <row r="43" spans="1:34" s="5" customFormat="1" ht="13.2" customHeight="1" thickBot="1" x14ac:dyDescent="0.25">
      <c r="A43" s="140"/>
      <c r="E43" s="274" t="str">
        <f>'T2'!$A$28</f>
        <v>Kit de som com 4 colunas, Amplificador, Mesa de Áudio e Emissor de Mão</v>
      </c>
      <c r="F43" s="274"/>
      <c r="G43" s="274"/>
      <c r="H43" s="274"/>
      <c r="I43" s="274"/>
      <c r="J43" s="274"/>
      <c r="L43" s="175" t="s">
        <v>14</v>
      </c>
      <c r="M43" s="85"/>
      <c r="N43" s="9" t="str">
        <f>'T1'!$C$27</f>
        <v>unid.</v>
      </c>
      <c r="O43" s="254">
        <f>$W$11</f>
        <v>450</v>
      </c>
      <c r="P43" s="254"/>
      <c r="Q43" s="36">
        <f>SUM(O43*M43)</f>
        <v>0</v>
      </c>
      <c r="S43" s="139"/>
      <c r="T43" s="363"/>
      <c r="U43" s="361"/>
      <c r="V43" s="321"/>
      <c r="W43" s="321"/>
      <c r="X43" s="321"/>
      <c r="Y43" s="321"/>
      <c r="Z43" s="321"/>
      <c r="AA43" s="360"/>
      <c r="AB43" s="333"/>
      <c r="AC43" s="321"/>
      <c r="AD43" s="333"/>
      <c r="AE43" s="333"/>
      <c r="AF43" s="333"/>
      <c r="AG43" s="333"/>
      <c r="AH43" s="333"/>
    </row>
    <row r="44" spans="1:34" s="5" customFormat="1" ht="13.2" customHeight="1" x14ac:dyDescent="0.2">
      <c r="A44" s="140"/>
      <c r="E44" s="274"/>
      <c r="F44" s="274"/>
      <c r="G44" s="274"/>
      <c r="H44" s="274"/>
      <c r="I44" s="274"/>
      <c r="J44" s="274"/>
      <c r="L44" s="177"/>
      <c r="M44" s="19"/>
      <c r="O44" s="35"/>
      <c r="Q44" s="36"/>
      <c r="S44" s="139"/>
      <c r="T44" s="363"/>
      <c r="U44" s="361"/>
      <c r="V44" s="321"/>
      <c r="W44" s="321"/>
      <c r="X44" s="321"/>
      <c r="Y44" s="321"/>
      <c r="Z44" s="321"/>
      <c r="AA44" s="360"/>
      <c r="AB44" s="333"/>
      <c r="AC44" s="321"/>
      <c r="AD44" s="333"/>
      <c r="AE44" s="333"/>
      <c r="AF44" s="333"/>
      <c r="AG44" s="333"/>
      <c r="AH44" s="333"/>
    </row>
    <row r="45" spans="1:34" s="5" customFormat="1" ht="13.2" customHeight="1" x14ac:dyDescent="0.2">
      <c r="A45" s="140"/>
      <c r="E45" s="110"/>
      <c r="F45" s="110"/>
      <c r="G45" s="110"/>
      <c r="H45" s="110"/>
      <c r="I45" s="110"/>
      <c r="J45" s="110"/>
      <c r="L45" s="177"/>
      <c r="M45" s="19"/>
      <c r="O45" s="35"/>
      <c r="Q45" s="36"/>
      <c r="S45" s="139"/>
      <c r="T45" s="321"/>
      <c r="U45" s="361"/>
      <c r="V45" s="364"/>
      <c r="W45" s="364"/>
      <c r="X45" s="364"/>
      <c r="Y45" s="364"/>
      <c r="Z45" s="364"/>
      <c r="AA45" s="360"/>
      <c r="AB45" s="333"/>
      <c r="AC45" s="364"/>
      <c r="AD45" s="333"/>
      <c r="AE45" s="333"/>
      <c r="AF45" s="333"/>
      <c r="AG45" s="333"/>
      <c r="AH45" s="333"/>
    </row>
    <row r="46" spans="1:34" s="5" customFormat="1" ht="13.2" customHeight="1" thickBot="1" x14ac:dyDescent="0.25">
      <c r="A46" s="140"/>
      <c r="C46" s="198" t="str">
        <f>'T1'!$E$11</f>
        <v>MICROFONES</v>
      </c>
      <c r="D46" s="198"/>
      <c r="E46" s="5" t="str">
        <f>'T1'!$I$1</f>
        <v>Microfone com fio (Mesa, Tripé ou Púlpito)</v>
      </c>
      <c r="H46" s="19"/>
      <c r="L46" s="175" t="s">
        <v>52</v>
      </c>
      <c r="M46" s="85"/>
      <c r="N46" s="9" t="str">
        <f>'T1'!$C$27</f>
        <v>unid.</v>
      </c>
      <c r="O46" s="254">
        <f>$X$11</f>
        <v>45</v>
      </c>
      <c r="P46" s="254"/>
      <c r="Q46" s="36">
        <f>SUM(O46*M46)</f>
        <v>0</v>
      </c>
      <c r="S46" s="139"/>
      <c r="T46" s="321"/>
      <c r="U46" s="361"/>
      <c r="V46" s="333"/>
      <c r="W46" s="333"/>
      <c r="X46" s="333"/>
      <c r="Y46" s="333"/>
      <c r="Z46" s="333"/>
      <c r="AA46" s="360"/>
      <c r="AB46" s="333"/>
      <c r="AC46" s="333"/>
      <c r="AD46" s="333"/>
      <c r="AE46" s="333"/>
      <c r="AF46" s="333"/>
      <c r="AG46" s="333"/>
      <c r="AH46" s="333"/>
    </row>
    <row r="47" spans="1:34" s="3" customFormat="1" ht="13.2" customHeight="1" x14ac:dyDescent="0.2">
      <c r="A47" s="140"/>
      <c r="B47" s="5"/>
      <c r="C47" s="5"/>
      <c r="D47" s="7"/>
      <c r="E47" s="29"/>
      <c r="F47" s="5"/>
      <c r="G47" s="5"/>
      <c r="H47" s="19"/>
      <c r="I47" s="5"/>
      <c r="J47" s="5"/>
      <c r="K47" s="5"/>
      <c r="L47" s="177"/>
      <c r="M47" s="19"/>
      <c r="N47" s="19"/>
      <c r="O47" s="35"/>
      <c r="P47" s="5"/>
      <c r="Q47" s="36"/>
      <c r="R47" s="5"/>
      <c r="S47" s="139"/>
      <c r="T47" s="364"/>
      <c r="U47" s="361"/>
      <c r="V47" s="333"/>
      <c r="W47" s="333"/>
      <c r="X47" s="333"/>
      <c r="Y47" s="333"/>
      <c r="Z47" s="333"/>
      <c r="AA47" s="360"/>
      <c r="AB47" s="333"/>
      <c r="AC47" s="333"/>
      <c r="AD47" s="321"/>
      <c r="AE47" s="321"/>
      <c r="AF47" s="321"/>
      <c r="AG47" s="321"/>
      <c r="AH47" s="321"/>
    </row>
    <row r="48" spans="1:34" s="3" customFormat="1" ht="13.2" customHeight="1" thickBot="1" x14ac:dyDescent="0.25">
      <c r="A48" s="140"/>
      <c r="B48" s="5"/>
      <c r="C48" s="5"/>
      <c r="D48" s="7"/>
      <c r="E48" s="5" t="str">
        <f>'T1'!$I$6</f>
        <v>Microfone sem fio (Tripé ou Lapela)</v>
      </c>
      <c r="F48" s="5"/>
      <c r="G48" s="5"/>
      <c r="H48" s="19"/>
      <c r="I48" s="5"/>
      <c r="J48" s="5"/>
      <c r="K48" s="5"/>
      <c r="L48" s="175" t="s">
        <v>53</v>
      </c>
      <c r="M48" s="85"/>
      <c r="N48" s="9" t="str">
        <f>'T1'!$C$27</f>
        <v>unid.</v>
      </c>
      <c r="O48" s="254">
        <f>$Y$11</f>
        <v>135</v>
      </c>
      <c r="P48" s="254"/>
      <c r="Q48" s="36">
        <f>SUM(O48*M48)</f>
        <v>0</v>
      </c>
      <c r="R48" s="5"/>
      <c r="S48" s="139"/>
      <c r="T48" s="333"/>
      <c r="U48" s="361"/>
      <c r="V48" s="333"/>
      <c r="W48" s="333"/>
      <c r="X48" s="333"/>
      <c r="Y48" s="333"/>
      <c r="Z48" s="333"/>
      <c r="AA48" s="360"/>
      <c r="AB48" s="333"/>
      <c r="AC48" s="333"/>
      <c r="AD48" s="321"/>
      <c r="AE48" s="321"/>
      <c r="AF48" s="321"/>
      <c r="AG48" s="321"/>
      <c r="AH48" s="321"/>
    </row>
    <row r="49" spans="1:34" s="20" customFormat="1" ht="13.2" customHeight="1" x14ac:dyDescent="0.2">
      <c r="A49" s="140"/>
      <c r="B49" s="5"/>
      <c r="C49" s="5"/>
      <c r="D49" s="5"/>
      <c r="E49" s="5"/>
      <c r="F49" s="5"/>
      <c r="G49" s="5"/>
      <c r="H49" s="19"/>
      <c r="I49" s="5"/>
      <c r="J49" s="5"/>
      <c r="K49" s="5"/>
      <c r="L49" s="177"/>
      <c r="M49" s="27"/>
      <c r="N49" s="27"/>
      <c r="O49" s="27"/>
      <c r="P49" s="5"/>
      <c r="Q49" s="27"/>
      <c r="R49" s="5"/>
      <c r="S49" s="139"/>
      <c r="T49" s="333"/>
      <c r="U49" s="361"/>
      <c r="V49" s="321"/>
      <c r="W49" s="321"/>
      <c r="X49" s="321"/>
      <c r="Y49" s="321"/>
      <c r="Z49" s="321"/>
      <c r="AA49" s="360"/>
      <c r="AB49" s="333"/>
      <c r="AC49" s="321"/>
      <c r="AD49" s="363"/>
      <c r="AE49" s="363"/>
      <c r="AF49" s="363"/>
      <c r="AG49" s="363"/>
      <c r="AH49" s="363"/>
    </row>
    <row r="50" spans="1:34" s="20" customFormat="1" ht="13.2" customHeight="1" x14ac:dyDescent="0.2">
      <c r="A50" s="140"/>
      <c r="B50" s="5"/>
      <c r="C50" s="5"/>
      <c r="D50" s="5"/>
      <c r="E50" s="5"/>
      <c r="F50" s="5"/>
      <c r="G50" s="5"/>
      <c r="H50" s="19"/>
      <c r="I50" s="5"/>
      <c r="J50" s="5"/>
      <c r="K50" s="5"/>
      <c r="L50" s="80"/>
      <c r="M50" s="80"/>
      <c r="N50" s="80"/>
      <c r="O50" s="111"/>
      <c r="P50" s="111"/>
      <c r="Q50" s="36"/>
      <c r="R50" s="5"/>
      <c r="S50" s="139"/>
      <c r="T50" s="333"/>
      <c r="U50" s="361"/>
      <c r="V50" s="321"/>
      <c r="W50" s="321"/>
      <c r="X50" s="321"/>
      <c r="Y50" s="321"/>
      <c r="Z50" s="321"/>
      <c r="AA50" s="360"/>
      <c r="AB50" s="333"/>
      <c r="AC50" s="333"/>
      <c r="AD50" s="363"/>
      <c r="AE50" s="363"/>
      <c r="AF50" s="363"/>
      <c r="AG50" s="363"/>
      <c r="AH50" s="363"/>
    </row>
    <row r="51" spans="1:34" s="16" customFormat="1" ht="13.2" customHeight="1" x14ac:dyDescent="0.2">
      <c r="A51" s="140"/>
      <c r="B51" s="5"/>
      <c r="C51" s="5"/>
      <c r="D51" s="5"/>
      <c r="E51" s="5"/>
      <c r="F51" s="5"/>
      <c r="G51" s="5"/>
      <c r="H51" s="19"/>
      <c r="I51" s="5"/>
      <c r="J51" s="5"/>
      <c r="K51" s="5"/>
      <c r="L51" s="80"/>
      <c r="M51" s="80"/>
      <c r="N51" s="80"/>
      <c r="O51" s="111"/>
      <c r="P51" s="111"/>
      <c r="Q51" s="36"/>
      <c r="R51" s="5"/>
      <c r="S51" s="139"/>
      <c r="T51" s="321"/>
      <c r="U51" s="361"/>
      <c r="V51" s="333"/>
      <c r="W51" s="321"/>
      <c r="X51" s="321"/>
      <c r="Y51" s="321"/>
      <c r="Z51" s="321"/>
      <c r="AA51" s="360"/>
      <c r="AB51" s="333"/>
      <c r="AC51" s="333"/>
      <c r="AD51" s="321"/>
      <c r="AE51" s="321"/>
      <c r="AF51" s="321"/>
      <c r="AG51" s="321"/>
      <c r="AH51" s="321"/>
    </row>
    <row r="52" spans="1:34" s="16" customFormat="1" ht="13.2" customHeight="1" x14ac:dyDescent="0.2">
      <c r="A52" s="140"/>
      <c r="B52" s="5"/>
      <c r="C52" s="5"/>
      <c r="D52" s="5"/>
      <c r="E52" s="5"/>
      <c r="F52" s="5"/>
      <c r="G52" s="5"/>
      <c r="H52" s="19"/>
      <c r="I52" s="5"/>
      <c r="J52" s="5"/>
      <c r="K52" s="5"/>
      <c r="L52" s="5"/>
      <c r="M52" s="5"/>
      <c r="N52" s="5"/>
      <c r="O52" s="5"/>
      <c r="P52" s="5"/>
      <c r="Q52" s="5"/>
      <c r="R52" s="5"/>
      <c r="S52" s="139"/>
      <c r="T52" s="321"/>
      <c r="U52" s="361"/>
      <c r="V52" s="333"/>
      <c r="W52" s="321"/>
      <c r="X52" s="321"/>
      <c r="Y52" s="321"/>
      <c r="Z52" s="321"/>
      <c r="AA52" s="360"/>
      <c r="AB52" s="321"/>
      <c r="AC52" s="321"/>
      <c r="AD52" s="321"/>
      <c r="AE52" s="321"/>
      <c r="AF52" s="321"/>
      <c r="AG52" s="321"/>
      <c r="AH52" s="321"/>
    </row>
    <row r="53" spans="1:34" s="58" customFormat="1" ht="13.2" customHeight="1" thickBot="1" x14ac:dyDescent="0.3">
      <c r="A53" s="141"/>
      <c r="B53" s="97"/>
      <c r="C53" s="97"/>
      <c r="D53" s="97"/>
      <c r="E53" s="97"/>
      <c r="F53" s="97"/>
      <c r="G53" s="97"/>
      <c r="H53" s="98"/>
      <c r="I53" s="97"/>
      <c r="J53" s="97"/>
      <c r="K53" s="97"/>
      <c r="L53" s="97"/>
      <c r="M53" s="97"/>
      <c r="N53" s="97"/>
      <c r="O53" s="97"/>
      <c r="P53" s="97"/>
      <c r="Q53" s="97"/>
      <c r="R53" s="97"/>
      <c r="S53" s="142"/>
      <c r="T53" s="321"/>
      <c r="U53" s="332"/>
      <c r="V53" s="333"/>
      <c r="W53" s="321"/>
      <c r="X53" s="321"/>
      <c r="Y53" s="321"/>
      <c r="Z53" s="321"/>
      <c r="AA53" s="365"/>
      <c r="AB53" s="321"/>
      <c r="AC53" s="321"/>
      <c r="AD53" s="364"/>
      <c r="AE53" s="364"/>
      <c r="AF53" s="364"/>
      <c r="AG53" s="364"/>
      <c r="AH53" s="364"/>
    </row>
    <row r="54" spans="1:34" s="5" customFormat="1" ht="13.2" customHeight="1" x14ac:dyDescent="0.25">
      <c r="A54" s="143"/>
      <c r="B54" s="95"/>
      <c r="C54" s="95"/>
      <c r="D54" s="95"/>
      <c r="E54" s="95"/>
      <c r="F54" s="95"/>
      <c r="G54" s="95"/>
      <c r="H54" s="96"/>
      <c r="I54" s="95"/>
      <c r="J54" s="95"/>
      <c r="K54" s="95"/>
      <c r="L54" s="95"/>
      <c r="M54" s="95"/>
      <c r="N54" s="95"/>
      <c r="O54" s="95"/>
      <c r="P54" s="95"/>
      <c r="Q54" s="156" t="s">
        <v>125</v>
      </c>
      <c r="R54" s="95"/>
      <c r="S54" s="144"/>
      <c r="T54" s="321"/>
      <c r="U54" s="332"/>
      <c r="V54" s="333"/>
      <c r="W54" s="321"/>
      <c r="X54" s="321"/>
      <c r="Y54" s="321"/>
      <c r="Z54" s="364"/>
      <c r="AA54" s="365"/>
      <c r="AB54" s="363"/>
      <c r="AC54" s="363"/>
      <c r="AD54" s="333"/>
      <c r="AE54" s="333"/>
      <c r="AF54" s="333"/>
      <c r="AG54" s="333"/>
      <c r="AH54" s="333"/>
    </row>
    <row r="55" spans="1:34" s="5" customFormat="1" ht="13.2" customHeight="1" x14ac:dyDescent="0.2">
      <c r="A55" s="140"/>
      <c r="C55" s="32" t="str">
        <f>'T1'!$I$11</f>
        <v>Nome da Empresa Expositora:</v>
      </c>
      <c r="D55" s="11"/>
      <c r="E55" s="11"/>
      <c r="F55" s="11"/>
      <c r="G55" s="271">
        <f>$G$11</f>
        <v>0</v>
      </c>
      <c r="H55" s="271"/>
      <c r="I55" s="271"/>
      <c r="J55" s="271"/>
      <c r="K55" s="271"/>
      <c r="L55" s="271"/>
      <c r="M55" s="271"/>
      <c r="N55" s="271"/>
      <c r="O55" s="271"/>
      <c r="P55" s="271"/>
      <c r="Q55" s="271"/>
      <c r="S55" s="139"/>
      <c r="T55" s="321"/>
      <c r="U55" s="366"/>
      <c r="V55" s="321"/>
      <c r="W55" s="321"/>
      <c r="X55" s="321"/>
      <c r="Y55" s="321"/>
      <c r="Z55" s="321"/>
      <c r="AA55" s="367"/>
      <c r="AB55" s="321"/>
      <c r="AC55" s="321"/>
      <c r="AD55" s="333"/>
      <c r="AE55" s="333"/>
      <c r="AF55" s="333"/>
      <c r="AG55" s="333"/>
      <c r="AH55" s="333"/>
    </row>
    <row r="56" spans="1:34" s="5" customFormat="1" ht="13.2" customHeight="1" thickBot="1" x14ac:dyDescent="0.3">
      <c r="A56" s="141"/>
      <c r="B56" s="97"/>
      <c r="C56" s="97"/>
      <c r="D56" s="97"/>
      <c r="E56" s="97"/>
      <c r="F56" s="97"/>
      <c r="G56" s="97"/>
      <c r="H56" s="98"/>
      <c r="I56" s="97"/>
      <c r="J56" s="97"/>
      <c r="K56" s="97"/>
      <c r="L56" s="97"/>
      <c r="M56" s="97"/>
      <c r="N56" s="97"/>
      <c r="O56" s="97"/>
      <c r="P56" s="97"/>
      <c r="Q56" s="97"/>
      <c r="R56" s="97"/>
      <c r="S56" s="142"/>
      <c r="T56" s="321"/>
      <c r="U56" s="332"/>
      <c r="V56" s="321"/>
      <c r="W56" s="321"/>
      <c r="X56" s="321"/>
      <c r="Y56" s="321"/>
      <c r="Z56" s="321"/>
      <c r="AA56" s="365"/>
      <c r="AB56" s="321"/>
      <c r="AC56" s="321"/>
      <c r="AD56" s="333"/>
      <c r="AE56" s="333"/>
      <c r="AF56" s="333"/>
      <c r="AG56" s="333"/>
      <c r="AH56" s="333"/>
    </row>
    <row r="57" spans="1:34" s="3" customFormat="1" ht="13.2" customHeight="1" x14ac:dyDescent="0.25">
      <c r="A57" s="140"/>
      <c r="B57" s="5"/>
      <c r="C57" s="5"/>
      <c r="D57" s="5"/>
      <c r="E57" s="5"/>
      <c r="F57" s="5"/>
      <c r="G57" s="5"/>
      <c r="H57" s="19"/>
      <c r="I57" s="5"/>
      <c r="J57" s="5"/>
      <c r="K57" s="5"/>
      <c r="L57" s="5"/>
      <c r="M57" s="5"/>
      <c r="N57" s="5"/>
      <c r="O57" s="5"/>
      <c r="P57" s="5"/>
      <c r="Q57" s="5"/>
      <c r="R57" s="5"/>
      <c r="S57" s="139"/>
      <c r="T57" s="321"/>
      <c r="U57" s="332"/>
      <c r="V57" s="321"/>
      <c r="W57" s="321"/>
      <c r="X57" s="321"/>
      <c r="Y57" s="321"/>
      <c r="Z57" s="321"/>
      <c r="AA57" s="365"/>
      <c r="AB57" s="364"/>
      <c r="AC57" s="364"/>
      <c r="AD57" s="321"/>
      <c r="AE57" s="321"/>
      <c r="AF57" s="321"/>
      <c r="AG57" s="321"/>
      <c r="AH57" s="321"/>
    </row>
    <row r="58" spans="1:34" s="3" customFormat="1" ht="13.2" customHeight="1" x14ac:dyDescent="0.25">
      <c r="A58" s="140"/>
      <c r="B58" s="5"/>
      <c r="C58" s="5"/>
      <c r="D58" s="5"/>
      <c r="E58" s="5"/>
      <c r="F58" s="5"/>
      <c r="G58" s="5"/>
      <c r="H58" s="19"/>
      <c r="I58" s="5"/>
      <c r="J58" s="5"/>
      <c r="K58" s="5"/>
      <c r="L58" s="5"/>
      <c r="M58" s="5"/>
      <c r="N58" s="5"/>
      <c r="O58" s="5"/>
      <c r="P58" s="5"/>
      <c r="Q58" s="5"/>
      <c r="R58" s="5"/>
      <c r="S58" s="139"/>
      <c r="T58" s="321"/>
      <c r="U58" s="368"/>
      <c r="V58" s="321"/>
      <c r="W58" s="321"/>
      <c r="X58" s="321"/>
      <c r="Y58" s="321"/>
      <c r="Z58" s="321"/>
      <c r="AA58" s="369"/>
      <c r="AB58" s="333"/>
      <c r="AC58" s="333"/>
      <c r="AD58" s="333"/>
      <c r="AE58" s="321"/>
      <c r="AF58" s="321"/>
      <c r="AG58" s="321"/>
      <c r="AH58" s="321"/>
    </row>
    <row r="59" spans="1:34" s="3" customFormat="1" ht="13.2" customHeight="1" x14ac:dyDescent="0.2">
      <c r="A59" s="140"/>
      <c r="B59" s="5"/>
      <c r="C59" s="5"/>
      <c r="D59" s="5"/>
      <c r="E59" s="5"/>
      <c r="F59" s="5"/>
      <c r="G59" s="5"/>
      <c r="H59" s="19"/>
      <c r="I59" s="5"/>
      <c r="J59" s="5"/>
      <c r="K59" s="5"/>
      <c r="L59" s="5"/>
      <c r="M59" s="5"/>
      <c r="N59" s="5"/>
      <c r="O59" s="5"/>
      <c r="P59" s="5"/>
      <c r="Q59" s="5"/>
      <c r="R59" s="5"/>
      <c r="S59" s="139"/>
      <c r="T59" s="321"/>
      <c r="U59" s="361"/>
      <c r="V59" s="333"/>
      <c r="W59" s="321"/>
      <c r="X59" s="321"/>
      <c r="Y59" s="321"/>
      <c r="Z59" s="333"/>
      <c r="AA59" s="360"/>
      <c r="AB59" s="333"/>
      <c r="AC59" s="333"/>
      <c r="AD59" s="333"/>
      <c r="AE59" s="321"/>
      <c r="AF59" s="321"/>
      <c r="AG59" s="321"/>
      <c r="AH59" s="321"/>
    </row>
    <row r="60" spans="1:34" s="3" customFormat="1" ht="13.2" customHeight="1" x14ac:dyDescent="0.2">
      <c r="A60" s="140"/>
      <c r="B60" s="76" t="s">
        <v>81</v>
      </c>
      <c r="C60" s="24" t="str">
        <f>'T1'!$G$16</f>
        <v>ASSISTÊNCIA TÉCNICA</v>
      </c>
      <c r="E60" s="31"/>
      <c r="F60" s="31"/>
      <c r="G60" s="31"/>
      <c r="H60" s="55">
        <f>IF($M$61&gt;=1,#REF!,)</f>
        <v>0</v>
      </c>
      <c r="M60" s="12" t="str">
        <f>'T1'!$E$16</f>
        <v>Quant.</v>
      </c>
      <c r="N60" s="5"/>
      <c r="O60" s="234" t="s">
        <v>6</v>
      </c>
      <c r="P60" s="234"/>
      <c r="Q60" s="39" t="str">
        <f>'T1'!$C$32</f>
        <v>Valor</v>
      </c>
      <c r="S60" s="136"/>
      <c r="T60" s="321"/>
      <c r="U60" s="361"/>
      <c r="V60" s="333"/>
      <c r="W60" s="321"/>
      <c r="X60" s="321"/>
      <c r="Y60" s="321"/>
      <c r="Z60" s="333"/>
      <c r="AA60" s="360"/>
      <c r="AB60" s="333"/>
      <c r="AC60" s="333"/>
      <c r="AD60" s="321"/>
      <c r="AE60" s="321"/>
      <c r="AF60" s="321"/>
      <c r="AG60" s="321"/>
      <c r="AH60" s="321"/>
    </row>
    <row r="61" spans="1:34" ht="13.2" customHeight="1" thickBot="1" x14ac:dyDescent="0.25">
      <c r="A61" s="140"/>
      <c r="B61" s="3"/>
      <c r="C61" s="3"/>
      <c r="D61" s="3" t="str">
        <f>'T1'!$M$21</f>
        <v>Técnico  (semana)</v>
      </c>
      <c r="E61" s="3"/>
      <c r="F61" s="31"/>
      <c r="G61" s="31"/>
      <c r="H61" s="18"/>
      <c r="I61" s="18"/>
      <c r="J61" s="17"/>
      <c r="K61" s="13"/>
      <c r="L61" s="178">
        <v>412263</v>
      </c>
      <c r="M61" s="85"/>
      <c r="N61" s="174" t="str">
        <f>'T1'!$G$31</f>
        <v>dia</v>
      </c>
      <c r="O61" s="272">
        <v>150</v>
      </c>
      <c r="P61" s="272"/>
      <c r="Q61" s="36">
        <f>SUM(O61*M61)</f>
        <v>0</v>
      </c>
      <c r="R61" s="3"/>
      <c r="S61" s="136"/>
      <c r="U61" s="361"/>
      <c r="V61" s="333"/>
      <c r="Z61" s="333"/>
      <c r="AA61" s="360"/>
    </row>
    <row r="62" spans="1:34" ht="13.2" customHeight="1" x14ac:dyDescent="0.25">
      <c r="A62" s="140"/>
      <c r="B62" s="3"/>
      <c r="C62" s="3"/>
      <c r="D62" s="3"/>
      <c r="E62" s="3"/>
      <c r="F62" s="31"/>
      <c r="G62" s="31"/>
      <c r="H62" s="18"/>
      <c r="I62" s="18"/>
      <c r="J62" s="17"/>
      <c r="K62" s="13"/>
      <c r="L62" s="179"/>
      <c r="M62" s="28"/>
      <c r="N62" s="15"/>
      <c r="O62" s="3"/>
      <c r="P62" s="3"/>
      <c r="Q62" s="3"/>
      <c r="R62" s="3"/>
      <c r="S62" s="136"/>
      <c r="V62" s="333"/>
      <c r="AD62" s="363"/>
    </row>
    <row r="63" spans="1:34" ht="13.2" customHeight="1" thickBot="1" x14ac:dyDescent="0.3">
      <c r="A63" s="140"/>
      <c r="B63" s="3"/>
      <c r="C63" s="3"/>
      <c r="D63" s="3" t="str">
        <f>'T1'!$M$26</f>
        <v>Técnico  (fim de semana e feriado)</v>
      </c>
      <c r="E63" s="3"/>
      <c r="F63" s="31"/>
      <c r="G63" s="31"/>
      <c r="H63" s="18"/>
      <c r="I63" s="18"/>
      <c r="J63" s="17"/>
      <c r="K63" s="13"/>
      <c r="L63" s="178">
        <v>412264</v>
      </c>
      <c r="M63" s="85"/>
      <c r="N63" s="174" t="str">
        <f>'T1'!$G$31</f>
        <v>dia</v>
      </c>
      <c r="O63" s="272">
        <v>175</v>
      </c>
      <c r="P63" s="272"/>
      <c r="Q63" s="36">
        <f>SUM(O63*M63)</f>
        <v>0</v>
      </c>
      <c r="R63" s="3"/>
      <c r="S63" s="136"/>
      <c r="V63" s="333"/>
    </row>
    <row r="64" spans="1:34" ht="13.2" customHeight="1" x14ac:dyDescent="0.25">
      <c r="A64" s="140"/>
      <c r="B64" s="3"/>
      <c r="C64" s="3"/>
      <c r="D64" s="3"/>
      <c r="E64" s="3"/>
      <c r="F64" s="31"/>
      <c r="G64" s="31"/>
      <c r="H64" s="18"/>
      <c r="I64" s="18"/>
      <c r="J64" s="17"/>
      <c r="K64" s="13"/>
      <c r="L64" s="14"/>
      <c r="M64" s="28"/>
      <c r="N64" s="15"/>
      <c r="O64" s="3"/>
      <c r="P64" s="3"/>
      <c r="Q64" s="3"/>
      <c r="R64" s="3"/>
      <c r="S64" s="136"/>
      <c r="V64" s="333"/>
    </row>
    <row r="65" spans="1:30" ht="13.2" customHeight="1" x14ac:dyDescent="0.25">
      <c r="A65" s="140"/>
      <c r="B65" s="3"/>
      <c r="C65" s="3"/>
      <c r="D65" s="3"/>
      <c r="E65" s="3"/>
      <c r="F65" s="31"/>
      <c r="G65" s="31"/>
      <c r="H65" s="18"/>
      <c r="I65" s="18"/>
      <c r="J65" s="17"/>
      <c r="K65" s="13"/>
      <c r="L65" s="14"/>
      <c r="M65" s="28"/>
      <c r="N65" s="15"/>
      <c r="O65" s="3"/>
      <c r="P65" s="3"/>
      <c r="Q65" s="3"/>
      <c r="R65" s="3"/>
      <c r="S65" s="136"/>
      <c r="V65" s="333"/>
      <c r="AD65" s="364"/>
    </row>
    <row r="66" spans="1:30" ht="13.2" customHeight="1" x14ac:dyDescent="0.25">
      <c r="A66" s="145"/>
      <c r="B66" s="20"/>
      <c r="C66" s="260" t="str">
        <f>'T2'!$A$18</f>
        <v>Todos os serviços/material são fornecidos em regime de aluguer durante o período de realização do Certame e são entregues aos Expositores na última tarde de montagem, se necessitar que a entrega seja feita antes, informe por favor:</v>
      </c>
      <c r="D66" s="260"/>
      <c r="E66" s="260"/>
      <c r="F66" s="260"/>
      <c r="G66" s="260"/>
      <c r="H66" s="260"/>
      <c r="I66" s="260"/>
      <c r="J66" s="260"/>
      <c r="K66" s="260"/>
      <c r="L66" s="260"/>
      <c r="M66" s="260"/>
      <c r="N66" s="260"/>
      <c r="O66" s="260"/>
      <c r="P66" s="260"/>
      <c r="Q66" s="260"/>
      <c r="R66" s="20"/>
      <c r="S66" s="146"/>
      <c r="AD66" s="333"/>
    </row>
    <row r="67" spans="1:30" ht="13.2" customHeight="1" x14ac:dyDescent="0.25">
      <c r="A67" s="145"/>
      <c r="B67" s="20"/>
      <c r="C67" s="260"/>
      <c r="D67" s="260"/>
      <c r="E67" s="260"/>
      <c r="F67" s="260"/>
      <c r="G67" s="260"/>
      <c r="H67" s="260"/>
      <c r="I67" s="260"/>
      <c r="J67" s="260"/>
      <c r="K67" s="260"/>
      <c r="L67" s="260"/>
      <c r="M67" s="260"/>
      <c r="N67" s="260"/>
      <c r="O67" s="260"/>
      <c r="P67" s="260"/>
      <c r="Q67" s="260"/>
      <c r="R67" s="20"/>
      <c r="S67" s="146"/>
      <c r="AD67" s="333"/>
    </row>
    <row r="68" spans="1:30" ht="13.2" customHeight="1" x14ac:dyDescent="0.25">
      <c r="A68" s="145"/>
      <c r="B68" s="20"/>
      <c r="C68" s="114"/>
      <c r="D68" s="114"/>
      <c r="E68" s="114"/>
      <c r="F68" s="114"/>
      <c r="G68" s="114"/>
      <c r="H68" s="114"/>
      <c r="I68" s="114"/>
      <c r="J68" s="114"/>
      <c r="K68" s="114"/>
      <c r="L68" s="114"/>
      <c r="M68" s="114"/>
      <c r="N68" s="114"/>
      <c r="O68" s="114"/>
      <c r="P68" s="114"/>
      <c r="Q68" s="114"/>
      <c r="R68" s="20"/>
      <c r="S68" s="146"/>
      <c r="V68" s="363"/>
      <c r="AD68" s="333"/>
    </row>
    <row r="69" spans="1:30" ht="13.2" customHeight="1" thickBot="1" x14ac:dyDescent="0.3">
      <c r="A69" s="147"/>
      <c r="B69" s="16"/>
      <c r="C69" s="16"/>
      <c r="D69" s="16"/>
      <c r="E69" s="45" t="str">
        <f>'T1'!$C$22</f>
        <v>Data:</v>
      </c>
      <c r="F69" s="261"/>
      <c r="G69" s="261"/>
      <c r="H69" s="16"/>
      <c r="I69" s="273" t="str">
        <f>'T1'!$C$17</f>
        <v>Horário:</v>
      </c>
      <c r="J69" s="273"/>
      <c r="K69" s="270"/>
      <c r="L69" s="270"/>
      <c r="M69" s="270"/>
      <c r="N69" s="270"/>
      <c r="O69" s="16"/>
      <c r="P69" s="16"/>
      <c r="Q69" s="16"/>
      <c r="R69" s="16"/>
      <c r="S69" s="136"/>
      <c r="V69" s="363"/>
    </row>
    <row r="70" spans="1:30" ht="13.2" customHeight="1" x14ac:dyDescent="0.25">
      <c r="A70" s="148"/>
      <c r="B70" s="66"/>
      <c r="C70" s="58"/>
      <c r="D70" s="58"/>
      <c r="E70" s="58"/>
      <c r="F70" s="67"/>
      <c r="G70" s="58"/>
      <c r="H70" s="58"/>
      <c r="I70" s="58"/>
      <c r="J70" s="21"/>
      <c r="K70" s="58"/>
      <c r="L70" s="58"/>
      <c r="M70" s="67"/>
      <c r="N70" s="58"/>
      <c r="O70" s="16"/>
      <c r="P70" s="58"/>
      <c r="Q70" s="58"/>
      <c r="R70" s="58"/>
      <c r="S70" s="149"/>
    </row>
    <row r="71" spans="1:30" ht="13.2" customHeight="1" x14ac:dyDescent="0.25">
      <c r="A71" s="148"/>
      <c r="B71" s="66"/>
      <c r="C71" s="58"/>
      <c r="D71" s="58"/>
      <c r="E71" s="58"/>
      <c r="F71" s="67"/>
      <c r="G71" s="58"/>
      <c r="H71" s="58"/>
      <c r="I71" s="58"/>
      <c r="J71" s="21"/>
      <c r="K71" s="58"/>
      <c r="L71" s="58"/>
      <c r="M71" s="67"/>
      <c r="N71" s="58"/>
      <c r="O71" s="16"/>
      <c r="P71" s="58"/>
      <c r="Q71" s="58"/>
      <c r="R71" s="58"/>
      <c r="S71" s="149"/>
    </row>
    <row r="72" spans="1:30" ht="13.2" customHeight="1" thickBot="1" x14ac:dyDescent="0.3">
      <c r="A72" s="148"/>
      <c r="B72" s="66"/>
      <c r="C72" s="58"/>
      <c r="D72" s="58"/>
      <c r="E72" s="58"/>
      <c r="F72" s="67"/>
      <c r="G72" s="58"/>
      <c r="H72" s="58"/>
      <c r="I72" s="58"/>
      <c r="J72" s="21"/>
      <c r="K72" s="58"/>
      <c r="L72" s="58"/>
      <c r="M72" s="67"/>
      <c r="N72" s="58"/>
      <c r="O72" s="16"/>
      <c r="P72" s="58"/>
      <c r="Q72" s="58"/>
      <c r="R72" s="58"/>
      <c r="S72" s="149"/>
      <c r="V72" s="364"/>
    </row>
    <row r="73" spans="1:30" ht="13.2" customHeight="1" x14ac:dyDescent="0.25">
      <c r="A73" s="150"/>
      <c r="B73" s="41"/>
      <c r="C73" s="7"/>
      <c r="E73" s="104"/>
      <c r="F73" s="105"/>
      <c r="G73" s="189"/>
      <c r="H73" s="256" t="s">
        <v>103</v>
      </c>
      <c r="I73" s="256"/>
      <c r="J73" s="222" t="str">
        <f>'T1'!$K$11</f>
        <v>IVA (ler Normas)</v>
      </c>
      <c r="K73" s="222"/>
      <c r="L73" s="222"/>
      <c r="M73" s="95"/>
      <c r="N73" s="189"/>
      <c r="O73" s="106"/>
      <c r="R73" s="5"/>
      <c r="S73" s="139"/>
      <c r="V73" s="333"/>
    </row>
    <row r="74" spans="1:30" ht="13.2" customHeight="1" thickBot="1" x14ac:dyDescent="0.3">
      <c r="A74" s="150"/>
      <c r="B74" s="41"/>
      <c r="C74" s="68"/>
      <c r="E74" s="107"/>
      <c r="F74" s="7"/>
      <c r="H74" s="269">
        <f>SUM(Q21:Q48,Q61:Q63)</f>
        <v>0</v>
      </c>
      <c r="I74" s="269"/>
      <c r="J74" s="197">
        <f>$AF$1</f>
        <v>0.23</v>
      </c>
      <c r="K74" s="268">
        <f>SUM(H74)*J74</f>
        <v>0</v>
      </c>
      <c r="L74" s="268"/>
      <c r="O74" s="190"/>
      <c r="R74" s="5"/>
      <c r="S74" s="139"/>
      <c r="V74" s="333"/>
    </row>
    <row r="75" spans="1:30" ht="13.2" customHeight="1" thickBot="1" x14ac:dyDescent="0.3">
      <c r="A75" s="150"/>
      <c r="B75" s="41"/>
      <c r="C75" s="38"/>
      <c r="E75" s="107"/>
      <c r="F75" s="257" t="str">
        <f>'T1'!$K$1</f>
        <v>TOTAL DA REQUISIÇÃO</v>
      </c>
      <c r="G75" s="258"/>
      <c r="H75" s="258"/>
      <c r="I75" s="258"/>
      <c r="J75" s="258"/>
      <c r="K75" s="258"/>
      <c r="L75" s="258"/>
      <c r="M75" s="266">
        <f>SUM(H74+K74)</f>
        <v>0</v>
      </c>
      <c r="N75" s="267"/>
      <c r="O75" s="190"/>
      <c r="R75" s="5"/>
      <c r="S75" s="139"/>
      <c r="V75" s="333"/>
    </row>
    <row r="76" spans="1:30" ht="13.2" customHeight="1" x14ac:dyDescent="0.25">
      <c r="A76" s="151"/>
      <c r="B76" s="42"/>
      <c r="C76" s="10"/>
      <c r="E76" s="202" t="str">
        <f>'T1'!$G$1</f>
        <v>Data limite de Inscrição até:</v>
      </c>
      <c r="F76" s="203"/>
      <c r="G76" s="203"/>
      <c r="H76" s="203"/>
      <c r="I76" s="263">
        <f>'T1'!$C$7</f>
        <v>45325</v>
      </c>
      <c r="J76" s="263"/>
      <c r="K76" s="265">
        <v>0.5</v>
      </c>
      <c r="L76" s="265"/>
      <c r="M76" s="255">
        <f>ROUND(+M75*K76,2)</f>
        <v>0</v>
      </c>
      <c r="N76" s="255"/>
      <c r="O76" s="190"/>
      <c r="S76" s="136"/>
    </row>
    <row r="77" spans="1:30" ht="13.2" customHeight="1" thickBot="1" x14ac:dyDescent="0.3">
      <c r="A77" s="151"/>
      <c r="B77" s="42"/>
      <c r="C77" s="10"/>
      <c r="E77" s="200" t="str">
        <f>'T1'!$K$6</f>
        <v>Restante Pagamento até:</v>
      </c>
      <c r="F77" s="201"/>
      <c r="G77" s="201"/>
      <c r="H77" s="201"/>
      <c r="I77" s="262">
        <f>'T1'!$C$3</f>
        <v>45345</v>
      </c>
      <c r="J77" s="262"/>
      <c r="K77" s="264">
        <v>0.5</v>
      </c>
      <c r="L77" s="264"/>
      <c r="M77" s="259">
        <f>M75-M76</f>
        <v>0</v>
      </c>
      <c r="N77" s="259"/>
      <c r="O77" s="196"/>
      <c r="S77" s="136"/>
    </row>
    <row r="78" spans="1:30" ht="13.2" customHeight="1" x14ac:dyDescent="0.25">
      <c r="A78" s="151"/>
      <c r="B78" s="42"/>
      <c r="C78" s="10"/>
      <c r="D78" s="10"/>
      <c r="E78" s="10"/>
      <c r="F78" s="16"/>
      <c r="G78" s="115"/>
      <c r="H78" s="115"/>
      <c r="I78" s="115"/>
      <c r="J78" s="5"/>
      <c r="K78" s="29"/>
      <c r="L78" s="29"/>
      <c r="M78" s="29"/>
      <c r="N78" s="116"/>
      <c r="O78" s="116"/>
      <c r="P78" s="101"/>
      <c r="Q78" s="69"/>
      <c r="R78" s="3"/>
      <c r="S78" s="136"/>
    </row>
    <row r="79" spans="1:30" ht="13.2" customHeight="1" x14ac:dyDescent="0.25">
      <c r="A79" s="151"/>
      <c r="B79" s="42"/>
      <c r="C79" s="10"/>
      <c r="D79" s="10"/>
      <c r="E79" s="10"/>
      <c r="F79" s="16"/>
      <c r="G79" s="115"/>
      <c r="H79" s="115"/>
      <c r="I79" s="115"/>
      <c r="J79" s="5"/>
      <c r="K79" s="29"/>
      <c r="L79" s="29"/>
      <c r="M79" s="29"/>
      <c r="N79" s="116"/>
      <c r="O79" s="116"/>
      <c r="P79" s="101"/>
      <c r="Q79" s="69"/>
      <c r="R79" s="3"/>
      <c r="S79" s="136"/>
    </row>
    <row r="80" spans="1:30" ht="13.2" customHeight="1" thickBot="1" x14ac:dyDescent="0.3">
      <c r="A80" s="151"/>
      <c r="B80" s="24"/>
      <c r="C80" s="24"/>
      <c r="D80" s="24"/>
      <c r="E80" s="24"/>
      <c r="F80" s="3"/>
      <c r="G80" s="3"/>
      <c r="H80" s="25"/>
      <c r="I80" s="25"/>
      <c r="J80" s="25"/>
      <c r="K80" s="25"/>
      <c r="L80" s="21"/>
      <c r="M80" s="22"/>
      <c r="N80" s="23"/>
      <c r="O80" s="3"/>
      <c r="P80" s="3"/>
      <c r="Q80" s="3"/>
      <c r="R80" s="3"/>
      <c r="S80" s="136"/>
    </row>
    <row r="81" spans="1:25" ht="13.2" customHeight="1" x14ac:dyDescent="0.25">
      <c r="A81" s="151"/>
      <c r="B81" s="5"/>
      <c r="C81" s="221" t="str">
        <f>'T1'!$E$21</f>
        <v>Atenção!</v>
      </c>
      <c r="D81" s="222"/>
      <c r="E81" s="212" t="str">
        <f>'T2'!$A$33</f>
        <v>Pagamento a favor de:   LISBOA-FEIRAS CONGRESSOS E EVENTOS   (referência)</v>
      </c>
      <c r="F81" s="212"/>
      <c r="G81" s="212"/>
      <c r="H81" s="212"/>
      <c r="I81" s="212"/>
      <c r="J81" s="212"/>
      <c r="K81" s="212"/>
      <c r="L81" s="212"/>
      <c r="M81" s="212"/>
      <c r="N81" s="168" t="str">
        <f>'T1'!$A$2</f>
        <v>BTL 2024</v>
      </c>
      <c r="O81" s="95"/>
      <c r="P81" s="108"/>
      <c r="Q81" s="109"/>
      <c r="R81" s="86"/>
      <c r="S81" s="136"/>
    </row>
    <row r="82" spans="1:25" ht="13.2" customHeight="1" x14ac:dyDescent="0.25">
      <c r="A82" s="151"/>
      <c r="B82" s="3"/>
      <c r="C82" s="223"/>
      <c r="D82" s="224"/>
      <c r="E82" s="213" t="s">
        <v>101</v>
      </c>
      <c r="F82" s="213"/>
      <c r="G82" s="213"/>
      <c r="H82" s="213"/>
      <c r="I82" s="213"/>
      <c r="J82" s="213"/>
      <c r="K82" s="213"/>
      <c r="L82" s="213"/>
      <c r="M82" s="213"/>
      <c r="N82" s="213"/>
      <c r="O82" s="213"/>
      <c r="P82" s="213"/>
      <c r="Q82" s="214"/>
      <c r="R82" s="100"/>
      <c r="S82" s="136"/>
    </row>
    <row r="83" spans="1:25" ht="13.2" customHeight="1" thickBot="1" x14ac:dyDescent="0.3">
      <c r="A83" s="151"/>
      <c r="B83" s="3"/>
      <c r="C83" s="223"/>
      <c r="D83" s="224"/>
      <c r="E83" s="213" t="s">
        <v>102</v>
      </c>
      <c r="F83" s="213"/>
      <c r="G83" s="213"/>
      <c r="H83" s="213"/>
      <c r="I83" s="213"/>
      <c r="J83" s="213"/>
      <c r="K83" s="213"/>
      <c r="L83" s="213"/>
      <c r="M83" s="213"/>
      <c r="N83" s="213"/>
      <c r="O83" s="213"/>
      <c r="P83" s="213"/>
      <c r="Q83" s="214"/>
      <c r="R83" s="87"/>
      <c r="S83" s="136"/>
    </row>
    <row r="84" spans="1:25" ht="13.2" customHeight="1" x14ac:dyDescent="0.25">
      <c r="A84" s="151"/>
      <c r="B84" s="24"/>
      <c r="C84" s="223"/>
      <c r="D84" s="224"/>
      <c r="E84" s="215" t="s">
        <v>126</v>
      </c>
      <c r="F84" s="215"/>
      <c r="G84" s="215"/>
      <c r="H84" s="215"/>
      <c r="I84" s="215"/>
      <c r="J84" s="215"/>
      <c r="K84" s="227" t="s">
        <v>127</v>
      </c>
      <c r="L84" s="227"/>
      <c r="M84" s="227"/>
      <c r="N84" s="227"/>
      <c r="O84" s="227"/>
      <c r="P84" s="227"/>
      <c r="Q84" s="228"/>
      <c r="R84" s="3"/>
      <c r="S84" s="136"/>
    </row>
    <row r="85" spans="1:25" ht="13.2" customHeight="1" x14ac:dyDescent="0.25">
      <c r="A85" s="151"/>
      <c r="B85" s="24"/>
      <c r="C85" s="223"/>
      <c r="D85" s="224"/>
      <c r="E85" s="216" t="str">
        <f>'T2'!$A$38</f>
        <v>(os dados recolhidos são facultados pelo titular no quadro das obrigações contratuais com a Lisboa-FCE e serão mantidos enquanto durar tal relação e para esse efeito)</v>
      </c>
      <c r="F85" s="216"/>
      <c r="G85" s="216"/>
      <c r="H85" s="216"/>
      <c r="I85" s="216"/>
      <c r="J85" s="216"/>
      <c r="K85" s="216"/>
      <c r="L85" s="216"/>
      <c r="M85" s="216"/>
      <c r="N85" s="216"/>
      <c r="O85" s="216"/>
      <c r="P85" s="216"/>
      <c r="Q85" s="217"/>
      <c r="R85" s="3"/>
      <c r="S85" s="136"/>
    </row>
    <row r="86" spans="1:25" ht="13.2" customHeight="1" x14ac:dyDescent="0.25">
      <c r="A86" s="151"/>
      <c r="B86" s="24"/>
      <c r="C86" s="223"/>
      <c r="D86" s="224"/>
      <c r="E86" s="216"/>
      <c r="F86" s="216"/>
      <c r="G86" s="216"/>
      <c r="H86" s="216"/>
      <c r="I86" s="216"/>
      <c r="J86" s="216"/>
      <c r="K86" s="216"/>
      <c r="L86" s="216"/>
      <c r="M86" s="216"/>
      <c r="N86" s="216"/>
      <c r="O86" s="216"/>
      <c r="P86" s="216"/>
      <c r="Q86" s="217"/>
      <c r="R86" s="3"/>
      <c r="S86" s="136"/>
    </row>
    <row r="87" spans="1:25" ht="13.2" customHeight="1" thickBot="1" x14ac:dyDescent="0.3">
      <c r="A87" s="151"/>
      <c r="B87" s="24"/>
      <c r="C87" s="225"/>
      <c r="D87" s="226"/>
      <c r="E87" s="201" t="str">
        <f>'T2'!$A$43</f>
        <v>Formulário de envio de documento comprovativo de pagamento:</v>
      </c>
      <c r="F87" s="201"/>
      <c r="G87" s="201"/>
      <c r="H87" s="201"/>
      <c r="I87" s="201"/>
      <c r="J87" s="201"/>
      <c r="K87" s="201"/>
      <c r="L87" s="201"/>
      <c r="M87" s="229" t="s">
        <v>187</v>
      </c>
      <c r="N87" s="229"/>
      <c r="O87" s="229"/>
      <c r="P87" s="229"/>
      <c r="Q87" s="230"/>
      <c r="R87" s="3"/>
      <c r="S87" s="136"/>
    </row>
    <row r="88" spans="1:25" ht="13.2" customHeight="1" x14ac:dyDescent="0.25">
      <c r="A88" s="151"/>
      <c r="B88" s="24"/>
      <c r="C88" s="24"/>
      <c r="D88" s="24"/>
      <c r="E88" s="24"/>
      <c r="F88" s="3"/>
      <c r="G88" s="3"/>
      <c r="H88" s="25"/>
      <c r="I88" s="25"/>
      <c r="J88" s="25"/>
      <c r="K88" s="25"/>
      <c r="L88" s="21"/>
      <c r="M88" s="22"/>
      <c r="N88" s="23"/>
      <c r="O88" s="3"/>
      <c r="P88" s="3"/>
      <c r="Q88" s="3"/>
      <c r="R88" s="3"/>
      <c r="S88" s="136"/>
    </row>
    <row r="89" spans="1:25" ht="13.2" customHeight="1" x14ac:dyDescent="0.25">
      <c r="A89" s="151"/>
      <c r="B89" s="24"/>
      <c r="C89" s="24"/>
      <c r="D89" s="24"/>
      <c r="E89" s="24"/>
      <c r="F89" s="3"/>
      <c r="G89" s="3"/>
      <c r="H89" s="25"/>
      <c r="I89" s="25"/>
      <c r="J89" s="25"/>
      <c r="K89" s="25"/>
      <c r="L89" s="21"/>
      <c r="M89" s="22"/>
      <c r="N89" s="23"/>
      <c r="O89" s="3"/>
      <c r="P89" s="3"/>
      <c r="Q89" s="3"/>
      <c r="R89" s="3"/>
      <c r="S89" s="136"/>
    </row>
    <row r="90" spans="1:25" ht="13.2" customHeight="1" thickBot="1" x14ac:dyDescent="0.3">
      <c r="A90" s="152"/>
      <c r="B90" s="10"/>
      <c r="C90" s="211" t="str">
        <f>'T1'!$A$27</f>
        <v>Assinatura:</v>
      </c>
      <c r="D90" s="211"/>
      <c r="E90" s="210"/>
      <c r="F90" s="210"/>
      <c r="G90" s="210"/>
      <c r="H90" s="210"/>
      <c r="I90" s="210"/>
      <c r="J90" s="210"/>
      <c r="K90" s="210"/>
      <c r="L90" s="210"/>
      <c r="N90" s="112" t="str">
        <f>'T1'!$C$22</f>
        <v>Data:</v>
      </c>
      <c r="O90" s="220"/>
      <c r="P90" s="220"/>
      <c r="Q90" s="220"/>
      <c r="S90" s="136"/>
      <c r="W90" s="332"/>
      <c r="X90" s="332"/>
      <c r="Y90" s="332"/>
    </row>
    <row r="91" spans="1:25" ht="13.2" customHeight="1" x14ac:dyDescent="0.25">
      <c r="A91" s="152"/>
      <c r="B91" s="10"/>
      <c r="C91" s="45"/>
      <c r="D91" s="45"/>
      <c r="E91" s="112"/>
      <c r="F91" s="112"/>
      <c r="G91" s="112"/>
      <c r="H91" s="112"/>
      <c r="I91" s="112"/>
      <c r="J91" s="26"/>
      <c r="K91" s="26"/>
      <c r="L91" s="21"/>
      <c r="M91" s="26"/>
      <c r="N91" s="26"/>
      <c r="S91" s="136"/>
      <c r="W91" s="332"/>
      <c r="X91" s="332"/>
      <c r="Y91" s="332"/>
    </row>
    <row r="92" spans="1:25" ht="13.2" customHeight="1" x14ac:dyDescent="0.25">
      <c r="A92" s="152"/>
      <c r="B92" s="10"/>
      <c r="C92" s="45"/>
      <c r="D92" s="45"/>
      <c r="E92" s="112"/>
      <c r="F92" s="112"/>
      <c r="G92" s="112"/>
      <c r="H92" s="112"/>
      <c r="I92" s="112"/>
      <c r="J92" s="26"/>
      <c r="K92" s="26"/>
      <c r="L92" s="21"/>
      <c r="M92" s="26"/>
      <c r="N92" s="26"/>
      <c r="S92" s="136"/>
      <c r="W92" s="332"/>
      <c r="X92" s="332"/>
      <c r="Y92" s="332"/>
    </row>
    <row r="93" spans="1:25" ht="13.2" customHeight="1" thickBot="1" x14ac:dyDescent="0.3">
      <c r="A93" s="152"/>
      <c r="B93" s="10"/>
      <c r="C93" s="45"/>
      <c r="D93" s="45"/>
      <c r="E93" s="112"/>
      <c r="F93" s="112"/>
      <c r="G93" s="112"/>
      <c r="H93" s="112"/>
      <c r="I93" s="112"/>
      <c r="J93" s="26"/>
      <c r="K93" s="26"/>
      <c r="L93" s="21"/>
      <c r="M93" s="26"/>
      <c r="N93" s="26"/>
      <c r="S93" s="136"/>
      <c r="W93" s="332"/>
      <c r="X93" s="332"/>
      <c r="Y93" s="332"/>
    </row>
    <row r="94" spans="1:25" ht="13.2" customHeight="1" x14ac:dyDescent="0.25">
      <c r="A94" s="152"/>
      <c r="C94" s="204" t="str">
        <f>'T1'!$A$22</f>
        <v>Enviar para:</v>
      </c>
      <c r="D94" s="205"/>
      <c r="E94" s="117" t="s">
        <v>122</v>
      </c>
      <c r="F94" s="117"/>
      <c r="G94" s="117"/>
      <c r="H94" s="117"/>
      <c r="I94" s="117"/>
      <c r="J94" s="117"/>
      <c r="K94" s="117"/>
      <c r="L94" s="118"/>
      <c r="M94" s="26"/>
      <c r="N94" s="26"/>
      <c r="S94" s="136"/>
      <c r="T94" s="332"/>
      <c r="W94" s="332"/>
      <c r="X94" s="332"/>
      <c r="Y94" s="332"/>
    </row>
    <row r="95" spans="1:25" ht="13.2" customHeight="1" x14ac:dyDescent="0.25">
      <c r="A95" s="152"/>
      <c r="C95" s="206"/>
      <c r="D95" s="207"/>
      <c r="E95" s="6" t="s">
        <v>173</v>
      </c>
      <c r="F95" s="125"/>
      <c r="G95" s="103"/>
      <c r="H95" s="119"/>
      <c r="I95" s="120"/>
      <c r="J95" s="120"/>
      <c r="K95" s="120"/>
      <c r="L95" s="99"/>
      <c r="M95" s="26"/>
      <c r="N95" s="26"/>
      <c r="S95" s="136"/>
      <c r="T95" s="332"/>
    </row>
    <row r="96" spans="1:25" ht="13.2" customHeight="1" x14ac:dyDescent="0.25">
      <c r="A96" s="153"/>
      <c r="C96" s="206"/>
      <c r="D96" s="207"/>
      <c r="E96" s="102" t="s">
        <v>123</v>
      </c>
      <c r="F96" s="102"/>
      <c r="G96" s="102"/>
      <c r="H96" s="102"/>
      <c r="I96" s="102"/>
      <c r="J96" s="102"/>
      <c r="K96" s="102"/>
      <c r="L96" s="99"/>
      <c r="S96" s="136"/>
      <c r="T96" s="332"/>
    </row>
    <row r="97" spans="1:34" ht="13.2" customHeight="1" thickBot="1" x14ac:dyDescent="0.3">
      <c r="A97" s="154"/>
      <c r="B97" s="123"/>
      <c r="C97" s="208"/>
      <c r="D97" s="209"/>
      <c r="E97" s="122" t="s">
        <v>63</v>
      </c>
      <c r="F97" s="121"/>
      <c r="G97" s="121"/>
      <c r="H97" s="121" t="s">
        <v>124</v>
      </c>
      <c r="I97" s="123"/>
      <c r="J97" s="124"/>
      <c r="K97" s="218" t="s">
        <v>79</v>
      </c>
      <c r="L97" s="219"/>
      <c r="M97" s="123"/>
      <c r="N97" s="123"/>
      <c r="O97" s="123"/>
      <c r="P97" s="123"/>
      <c r="Q97" s="123"/>
      <c r="R97" s="123"/>
      <c r="S97" s="155"/>
      <c r="T97" s="332"/>
    </row>
    <row r="98" spans="1:34" ht="13.2" customHeight="1" thickTop="1" x14ac:dyDescent="0.25">
      <c r="H98" s="11"/>
      <c r="I98" s="26"/>
      <c r="T98" s="332"/>
    </row>
    <row r="99" spans="1:34" ht="13.2" customHeight="1" x14ac:dyDescent="0.25">
      <c r="E99" s="57"/>
      <c r="H99" s="11"/>
      <c r="I99" s="26"/>
    </row>
    <row r="100" spans="1:34" s="57" customFormat="1" ht="13.2" customHeight="1" x14ac:dyDescent="0.25">
      <c r="A100" s="70"/>
      <c r="B100" s="11"/>
      <c r="C100" s="11"/>
      <c r="D100" s="11"/>
      <c r="E100" s="11"/>
      <c r="F100" s="11"/>
      <c r="G100" s="11"/>
      <c r="H100" s="11"/>
      <c r="I100" s="26"/>
      <c r="J100" s="11"/>
      <c r="K100" s="11"/>
      <c r="L100" s="11"/>
      <c r="M100" s="11"/>
      <c r="N100" s="11"/>
      <c r="O100" s="11"/>
      <c r="P100" s="11"/>
      <c r="Q100" s="11"/>
      <c r="R100" s="11"/>
      <c r="S100" s="16"/>
      <c r="T100" s="321"/>
      <c r="U100" s="332"/>
      <c r="V100" s="321"/>
      <c r="W100" s="321"/>
      <c r="X100" s="321"/>
      <c r="Y100" s="321"/>
      <c r="Z100" s="321"/>
      <c r="AA100" s="365"/>
      <c r="AB100" s="321"/>
      <c r="AC100" s="321"/>
      <c r="AD100" s="321"/>
      <c r="AE100" s="332"/>
      <c r="AF100" s="332"/>
      <c r="AG100" s="332"/>
      <c r="AH100" s="332"/>
    </row>
    <row r="101" spans="1:34" s="57" customFormat="1" ht="13.2" customHeight="1" x14ac:dyDescent="0.25">
      <c r="A101" s="70"/>
      <c r="B101" s="11"/>
      <c r="C101" s="11"/>
      <c r="D101" s="11"/>
      <c r="E101" s="11"/>
      <c r="F101" s="11"/>
      <c r="G101" s="11"/>
      <c r="H101" s="11"/>
      <c r="I101" s="26"/>
      <c r="J101" s="11"/>
      <c r="K101" s="11"/>
      <c r="L101" s="11"/>
      <c r="M101" s="11"/>
      <c r="N101" s="11"/>
      <c r="O101" s="11"/>
      <c r="P101" s="11"/>
      <c r="Q101" s="11"/>
      <c r="R101" s="11"/>
      <c r="S101" s="16"/>
      <c r="T101" s="321"/>
      <c r="U101" s="332"/>
      <c r="V101" s="321"/>
      <c r="W101" s="321"/>
      <c r="X101" s="321"/>
      <c r="Y101" s="321"/>
      <c r="Z101" s="321"/>
      <c r="AA101" s="365"/>
      <c r="AB101" s="321"/>
      <c r="AC101" s="321"/>
      <c r="AD101" s="321"/>
      <c r="AE101" s="332"/>
      <c r="AF101" s="332"/>
      <c r="AG101" s="332"/>
      <c r="AH101" s="332"/>
    </row>
    <row r="102" spans="1:34" s="57" customFormat="1" ht="13.2" customHeight="1" x14ac:dyDescent="0.25">
      <c r="A102" s="70"/>
      <c r="B102" s="11"/>
      <c r="C102" s="11"/>
      <c r="D102" s="11"/>
      <c r="E102" s="11"/>
      <c r="F102" s="11"/>
      <c r="G102" s="11"/>
      <c r="H102" s="11"/>
      <c r="I102" s="26"/>
      <c r="J102" s="11"/>
      <c r="K102" s="11"/>
      <c r="L102" s="11"/>
      <c r="M102" s="11"/>
      <c r="N102" s="11"/>
      <c r="O102" s="11"/>
      <c r="P102" s="11"/>
      <c r="Q102" s="11"/>
      <c r="R102" s="11"/>
      <c r="S102" s="16"/>
      <c r="T102" s="321"/>
      <c r="U102" s="332"/>
      <c r="V102" s="321"/>
      <c r="W102" s="321"/>
      <c r="X102" s="321"/>
      <c r="Y102" s="321"/>
      <c r="Z102" s="321"/>
      <c r="AA102" s="365"/>
      <c r="AB102" s="321"/>
      <c r="AC102" s="321"/>
      <c r="AD102" s="321"/>
      <c r="AE102" s="332"/>
      <c r="AF102" s="332"/>
      <c r="AG102" s="332"/>
      <c r="AH102" s="332"/>
    </row>
    <row r="103" spans="1:34" s="57" customFormat="1" ht="13.2" customHeight="1" x14ac:dyDescent="0.25">
      <c r="A103" s="70"/>
      <c r="B103" s="11"/>
      <c r="C103" s="11"/>
      <c r="D103" s="11"/>
      <c r="E103" s="11"/>
      <c r="F103" s="11"/>
      <c r="G103" s="11"/>
      <c r="H103" s="11"/>
      <c r="I103" s="26"/>
      <c r="J103" s="11"/>
      <c r="K103" s="11"/>
      <c r="L103" s="11"/>
      <c r="M103" s="11"/>
      <c r="N103" s="11"/>
      <c r="O103" s="11"/>
      <c r="P103" s="11"/>
      <c r="Q103" s="11"/>
      <c r="R103" s="11"/>
      <c r="S103" s="16"/>
      <c r="T103" s="321"/>
      <c r="U103" s="332"/>
      <c r="V103" s="321"/>
      <c r="W103" s="321"/>
      <c r="X103" s="321"/>
      <c r="Y103" s="321"/>
      <c r="Z103" s="321"/>
      <c r="AA103" s="365"/>
      <c r="AB103" s="321"/>
      <c r="AC103" s="321"/>
      <c r="AD103" s="321"/>
      <c r="AE103" s="332"/>
      <c r="AF103" s="332"/>
      <c r="AG103" s="332"/>
      <c r="AH103" s="332"/>
    </row>
    <row r="104" spans="1:34" s="57" customFormat="1" ht="13.2" customHeight="1" x14ac:dyDescent="0.25">
      <c r="A104" s="70"/>
      <c r="B104" s="11"/>
      <c r="C104" s="11"/>
      <c r="D104" s="11"/>
      <c r="E104" s="11"/>
      <c r="F104" s="11"/>
      <c r="G104" s="11"/>
      <c r="H104" s="65"/>
      <c r="I104" s="72"/>
      <c r="J104" s="11"/>
      <c r="K104" s="11"/>
      <c r="L104" s="11"/>
      <c r="M104" s="11"/>
      <c r="N104" s="11"/>
      <c r="O104" s="11"/>
      <c r="P104" s="11"/>
      <c r="Q104" s="11"/>
      <c r="R104" s="11"/>
      <c r="S104" s="16"/>
      <c r="T104" s="321"/>
      <c r="U104" s="332"/>
      <c r="V104" s="321"/>
      <c r="W104" s="321"/>
      <c r="X104" s="321"/>
      <c r="Y104" s="321"/>
      <c r="Z104" s="321"/>
      <c r="AA104" s="365"/>
      <c r="AB104" s="321"/>
      <c r="AC104" s="321"/>
      <c r="AD104" s="321"/>
      <c r="AE104" s="332"/>
      <c r="AF104" s="332"/>
      <c r="AG104" s="332"/>
      <c r="AH104" s="332"/>
    </row>
    <row r="105" spans="1:34" ht="13.2" customHeight="1" x14ac:dyDescent="0.25">
      <c r="AB105" s="332"/>
      <c r="AC105" s="332"/>
    </row>
    <row r="106" spans="1:34" ht="13.2" customHeight="1" x14ac:dyDescent="0.25">
      <c r="H106" s="11"/>
      <c r="I106" s="11"/>
      <c r="Z106" s="332"/>
      <c r="AB106" s="332"/>
      <c r="AC106" s="332"/>
    </row>
    <row r="107" spans="1:34" ht="13.2" customHeight="1" x14ac:dyDescent="0.25">
      <c r="Z107" s="332"/>
      <c r="AB107" s="332"/>
      <c r="AC107" s="332"/>
    </row>
    <row r="108" spans="1:34" ht="13.2" customHeight="1" x14ac:dyDescent="0.25">
      <c r="Z108" s="332"/>
      <c r="AB108" s="332"/>
      <c r="AC108" s="332"/>
    </row>
    <row r="109" spans="1:34" ht="13.2" customHeight="1" x14ac:dyDescent="0.25">
      <c r="Z109" s="332"/>
      <c r="AB109" s="332"/>
      <c r="AC109" s="332"/>
    </row>
    <row r="110" spans="1:34" ht="13.2" customHeight="1" x14ac:dyDescent="0.25">
      <c r="Z110" s="332"/>
    </row>
    <row r="113" spans="22:30" ht="13.2" customHeight="1" x14ac:dyDescent="0.25">
      <c r="AD113" s="332"/>
    </row>
    <row r="114" spans="22:30" ht="13.2" customHeight="1" x14ac:dyDescent="0.25">
      <c r="AD114" s="332"/>
    </row>
    <row r="115" spans="22:30" ht="13.2" customHeight="1" x14ac:dyDescent="0.25">
      <c r="AD115" s="332"/>
    </row>
    <row r="116" spans="22:30" ht="13.2" customHeight="1" x14ac:dyDescent="0.25">
      <c r="AD116" s="332"/>
    </row>
    <row r="117" spans="22:30" ht="13.2" customHeight="1" x14ac:dyDescent="0.25">
      <c r="AD117" s="332"/>
    </row>
    <row r="120" spans="22:30" ht="13.2" customHeight="1" x14ac:dyDescent="0.25">
      <c r="V120" s="332"/>
    </row>
    <row r="121" spans="22:30" ht="13.2" customHeight="1" x14ac:dyDescent="0.25">
      <c r="V121" s="332"/>
    </row>
    <row r="122" spans="22:30" ht="13.2" customHeight="1" x14ac:dyDescent="0.25">
      <c r="V122" s="332"/>
    </row>
    <row r="123" spans="22:30" ht="13.2" customHeight="1" x14ac:dyDescent="0.25">
      <c r="V123" s="332"/>
    </row>
    <row r="124" spans="22:30" ht="13.2" customHeight="1" x14ac:dyDescent="0.25">
      <c r="V124" s="332"/>
    </row>
    <row r="133" spans="1:19" ht="13.2" customHeight="1" x14ac:dyDescent="0.25">
      <c r="A133" s="71"/>
      <c r="B133" s="57"/>
      <c r="C133" s="57"/>
      <c r="D133" s="57"/>
      <c r="E133" s="57"/>
      <c r="F133" s="57"/>
      <c r="G133" s="57"/>
      <c r="J133" s="57"/>
      <c r="K133" s="57"/>
      <c r="L133" s="57"/>
      <c r="M133" s="57"/>
      <c r="N133" s="57"/>
      <c r="O133" s="57"/>
      <c r="P133" s="57"/>
      <c r="Q133" s="57"/>
      <c r="R133" s="57"/>
      <c r="S133" s="78"/>
    </row>
    <row r="134" spans="1:19" ht="13.2" customHeight="1" x14ac:dyDescent="0.25">
      <c r="A134" s="71"/>
      <c r="B134" s="57"/>
      <c r="C134" s="57"/>
      <c r="D134" s="57"/>
      <c r="E134" s="57"/>
      <c r="F134" s="57"/>
      <c r="G134" s="57"/>
      <c r="J134" s="57"/>
      <c r="K134" s="57"/>
      <c r="L134" s="57"/>
      <c r="M134" s="57"/>
      <c r="N134" s="57"/>
      <c r="O134" s="57"/>
      <c r="P134" s="57"/>
      <c r="Q134" s="57"/>
      <c r="R134" s="57"/>
      <c r="S134" s="78"/>
    </row>
    <row r="135" spans="1:19" ht="13.2" customHeight="1" x14ac:dyDescent="0.25">
      <c r="A135" s="71"/>
      <c r="B135" s="57"/>
      <c r="C135" s="57"/>
      <c r="D135" s="57"/>
      <c r="E135" s="57"/>
      <c r="F135" s="57"/>
      <c r="G135" s="57"/>
      <c r="J135" s="57"/>
      <c r="K135" s="57"/>
      <c r="L135" s="57"/>
      <c r="M135" s="57"/>
      <c r="N135" s="57"/>
      <c r="O135" s="57"/>
      <c r="P135" s="57"/>
      <c r="Q135" s="57"/>
      <c r="R135" s="57"/>
      <c r="S135" s="78"/>
    </row>
    <row r="136" spans="1:19" ht="13.2" customHeight="1" x14ac:dyDescent="0.25">
      <c r="B136" s="57"/>
      <c r="C136" s="57"/>
      <c r="D136" s="57"/>
      <c r="E136" s="57"/>
      <c r="F136" s="57"/>
      <c r="G136" s="57"/>
      <c r="J136" s="57"/>
      <c r="K136" s="57"/>
      <c r="L136" s="57"/>
      <c r="M136" s="57"/>
      <c r="N136" s="57"/>
      <c r="O136" s="57"/>
      <c r="P136" s="57"/>
      <c r="Q136" s="57"/>
      <c r="R136" s="57"/>
      <c r="S136" s="78"/>
    </row>
    <row r="137" spans="1:19" ht="13.2" customHeight="1" x14ac:dyDescent="0.25">
      <c r="B137" s="57"/>
      <c r="C137" s="57"/>
      <c r="D137" s="57"/>
      <c r="E137" s="57"/>
      <c r="F137" s="57"/>
      <c r="G137" s="57"/>
      <c r="J137" s="57"/>
      <c r="K137" s="57"/>
      <c r="L137" s="57"/>
      <c r="M137" s="57"/>
      <c r="N137" s="57"/>
      <c r="O137" s="57"/>
      <c r="P137" s="57"/>
      <c r="Q137" s="57"/>
      <c r="R137" s="57"/>
      <c r="S137" s="78"/>
    </row>
  </sheetData>
  <sheetProtection algorithmName="SHA-512" hashValue="S1EB1/D+hOJcuGRTYOOZ04VqBMNOJxyqCU+AwPP6Fc4+ANEFVKfcCv8zN0m7+S9bvHPX8ykTMXl7CL+m8xd2wg==" saltValue="g07C5BtHfNwps4jRRzhjaQ==" spinCount="100000" sheet="1" objects="1" scenarios="1" selectLockedCells="1"/>
  <mergeCells count="66">
    <mergeCell ref="O23:P23"/>
    <mergeCell ref="O21:P21"/>
    <mergeCell ref="O25:P25"/>
    <mergeCell ref="O46:P46"/>
    <mergeCell ref="K69:N69"/>
    <mergeCell ref="G55:Q55"/>
    <mergeCell ref="O61:P61"/>
    <mergeCell ref="O48:P48"/>
    <mergeCell ref="O35:P35"/>
    <mergeCell ref="O63:P63"/>
    <mergeCell ref="I69:J69"/>
    <mergeCell ref="O29:P29"/>
    <mergeCell ref="O31:P31"/>
    <mergeCell ref="O37:P37"/>
    <mergeCell ref="O40:P40"/>
    <mergeCell ref="E43:J44"/>
    <mergeCell ref="M77:N77"/>
    <mergeCell ref="C66:Q67"/>
    <mergeCell ref="F69:G69"/>
    <mergeCell ref="I77:J77"/>
    <mergeCell ref="I76:J76"/>
    <mergeCell ref="K77:L77"/>
    <mergeCell ref="K76:L76"/>
    <mergeCell ref="M75:N75"/>
    <mergeCell ref="J73:L73"/>
    <mergeCell ref="K74:L74"/>
    <mergeCell ref="H74:I74"/>
    <mergeCell ref="O43:P43"/>
    <mergeCell ref="M76:N76"/>
    <mergeCell ref="O60:P60"/>
    <mergeCell ref="H73:I73"/>
    <mergeCell ref="F75:L75"/>
    <mergeCell ref="K4:L4"/>
    <mergeCell ref="L1:M1"/>
    <mergeCell ref="A2:S3"/>
    <mergeCell ref="A4:J4"/>
    <mergeCell ref="H1:K1"/>
    <mergeCell ref="A5:R5"/>
    <mergeCell ref="G11:Q11"/>
    <mergeCell ref="O20:P20"/>
    <mergeCell ref="A6:S6"/>
    <mergeCell ref="F10:J10"/>
    <mergeCell ref="N14:O14"/>
    <mergeCell ref="E12:H12"/>
    <mergeCell ref="C14:M14"/>
    <mergeCell ref="C20:D20"/>
    <mergeCell ref="C7:Q8"/>
    <mergeCell ref="C94:D97"/>
    <mergeCell ref="E90:L90"/>
    <mergeCell ref="C90:D90"/>
    <mergeCell ref="E81:M81"/>
    <mergeCell ref="E82:Q82"/>
    <mergeCell ref="E83:Q83"/>
    <mergeCell ref="E84:J84"/>
    <mergeCell ref="E85:Q86"/>
    <mergeCell ref="K97:L97"/>
    <mergeCell ref="O90:Q90"/>
    <mergeCell ref="C81:D87"/>
    <mergeCell ref="K84:Q84"/>
    <mergeCell ref="M87:Q87"/>
    <mergeCell ref="E87:L87"/>
    <mergeCell ref="C40:D40"/>
    <mergeCell ref="C46:D46"/>
    <mergeCell ref="E40:J41"/>
    <mergeCell ref="E77:H77"/>
    <mergeCell ref="E76:H76"/>
  </mergeCells>
  <phoneticPr fontId="0" type="noConversion"/>
  <conditionalFormatting sqref="C94">
    <cfRule type="cellIs" dxfId="1" priority="3" operator="equal">
      <formula>#REF!</formula>
    </cfRule>
  </conditionalFormatting>
  <conditionalFormatting sqref="L23 N23">
    <cfRule type="cellIs" dxfId="0" priority="23" operator="equal">
      <formula>$AE$11</formula>
    </cfRule>
  </conditionalFormatting>
  <dataValidations xWindow="157" yWindow="585" count="3">
    <dataValidation type="list" allowBlank="1" showInputMessage="1" showErrorMessage="1" sqref="L1" xr:uid="{00000000-0002-0000-0000-000000000000}">
      <formula1>$T$1:$T$4</formula1>
    </dataValidation>
    <dataValidation type="list" allowBlank="1" showInputMessage="1" showErrorMessage="1" sqref="N14" xr:uid="{00000000-0002-0000-0000-000006000000}">
      <formula1>$AE$1:$AE$3</formula1>
    </dataValidation>
    <dataValidation type="list" allowBlank="1" showInputMessage="1" showErrorMessage="1" sqref="M61 M37 M35 M31 M29 M63 M46 M48 M43 M40 M21 M23 M25" xr:uid="{00000000-0002-0000-0000-000005000000}">
      <formula1>$AD$2:$AD$32</formula1>
    </dataValidation>
  </dataValidations>
  <hyperlinks>
    <hyperlink ref="K97" r:id="rId1" xr:uid="{C1992568-D012-4D9E-888A-1FAE38C07826}"/>
    <hyperlink ref="K84" r:id="rId2" display="https://eur03.safelinks.protection.outlook.com/?url=https%3A%2F%2Fpagamentos.reduniq.pt%2Fpayments%2F3123865%2Fcclfil%2F&amp;data=04%7C01%7Cmarisa.mendonca%40unicre.pt%7C54f279d752d64a194a4708d9a90685f2%7C556a503d555b477195fad2009583f021%7C0%7C0%7C637726667751699673%7CUnknown%7CTWFpbGZsb3d8eyJWIjoiMC4wLjAwMDAiLCJQIjoiV2luMzIiLCJBTiI6Ik1haWwiLCJXVCI6Mn0%3D%7C3000&amp;sdata=RykO0T5lW0w%2FpVC9uzmuPhwkXi8kfWn3vE%2FDF3Q7keQ%3D&amp;reserved=0" xr:uid="{B19EE4FC-40B4-4928-B249-C10450F03D1A}"/>
    <hyperlink ref="M87" r:id="rId3" xr:uid="{B8C69926-C025-49DD-9D97-FDB3FC1ED61E}"/>
  </hyperlinks>
  <printOptions horizontalCentered="1" verticalCentered="1"/>
  <pageMargins left="0.19685039370078741" right="0.19685039370078741" top="0.39370078740157483" bottom="0.59055118110236227" header="0" footer="0"/>
  <pageSetup paperSize="9" orientation="portrait" r:id="rId4"/>
  <rowBreaks count="1" manualBreakCount="1">
    <brk id="53" max="18" man="1"/>
  </rowBreak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O36"/>
  <sheetViews>
    <sheetView showGridLines="0" defaultGridColor="0" colorId="22" zoomScaleNormal="100" workbookViewId="0">
      <selection activeCell="I25" sqref="I25"/>
    </sheetView>
  </sheetViews>
  <sheetFormatPr defaultColWidth="9.109375" defaultRowHeight="11.25" customHeight="1" x14ac:dyDescent="0.25"/>
  <cols>
    <col min="1" max="1" width="27.6640625" style="1" customWidth="1"/>
    <col min="2" max="2" width="3.109375" style="1" bestFit="1" customWidth="1"/>
    <col min="3" max="3" width="7.44140625" style="1" customWidth="1"/>
    <col min="4" max="4" width="2.44140625" style="1" customWidth="1"/>
    <col min="5" max="5" width="16.6640625" style="1" bestFit="1" customWidth="1"/>
    <col min="6" max="6" width="2.88671875" style="1" customWidth="1"/>
    <col min="7" max="7" width="22" style="1" bestFit="1" customWidth="1"/>
    <col min="8" max="8" width="1.44140625" style="1" customWidth="1"/>
    <col min="9" max="9" width="29.6640625" style="1" bestFit="1" customWidth="1"/>
    <col min="10" max="10" width="2.77734375" style="1" customWidth="1"/>
    <col min="11" max="11" width="17.5546875" style="1" bestFit="1" customWidth="1"/>
    <col min="12" max="12" width="2.77734375" style="1" customWidth="1"/>
    <col min="13" max="13" width="25.44140625" style="1" bestFit="1" customWidth="1"/>
    <col min="14" max="14" width="17.44140625" style="1" bestFit="1" customWidth="1"/>
    <col min="15" max="16384" width="9.109375" style="1"/>
  </cols>
  <sheetData>
    <row r="1" spans="1:15" ht="12" customHeight="1" thickBot="1" x14ac:dyDescent="0.3">
      <c r="A1" s="93" t="str">
        <f>Audiovisuais!$L$1</f>
        <v>Português</v>
      </c>
      <c r="E1" s="167" t="str">
        <f>IF($A$1="Português",E2,IF($A$1="English",E3,IF($A$1="Español",E4,IF($A$1="Français",E5,))))</f>
        <v>PROJECTORES DE VIDEO</v>
      </c>
      <c r="G1" s="167" t="str">
        <f>IF($A$1="Português",G2,IF($A$1="English",G3,IF($A$1="Español",G4,IF($A$1="Français",G5,))))</f>
        <v>Data limite de Inscrição até:</v>
      </c>
      <c r="I1" s="167" t="str">
        <f>IF($A$1="Português",I2,IF($A$1="English",I3,IF($A$1="Español",I4,IF($A$1="Français",I5,))))</f>
        <v>Microfone com fio (Mesa, Tripé ou Púlpito)</v>
      </c>
      <c r="K1" s="167" t="str">
        <f>IF($A$1="Português",K2,IF($A$1="English",K3,IF($A$1="Español",K4,IF($A$1="Français",K5,))))</f>
        <v>TOTAL DA REQUISIÇÃO</v>
      </c>
      <c r="M1" s="167" t="str">
        <f>IF($A$1="Português",M2,IF($A$1="English",M3,IF($A$1="Español",M4,IF($A$1="Français",M5,))))</f>
        <v xml:space="preserve">Écran (frontal/retro) </v>
      </c>
    </row>
    <row r="2" spans="1:15" ht="13.2" customHeight="1" x14ac:dyDescent="0.25">
      <c r="A2" s="277" t="s">
        <v>220</v>
      </c>
      <c r="B2" s="278"/>
      <c r="C2" s="279"/>
      <c r="D2" s="183"/>
      <c r="E2" s="1" t="s">
        <v>144</v>
      </c>
      <c r="G2" s="7" t="s">
        <v>206</v>
      </c>
      <c r="I2" s="60" t="s">
        <v>46</v>
      </c>
      <c r="K2" s="7" t="s">
        <v>104</v>
      </c>
      <c r="M2" s="1" t="s">
        <v>143</v>
      </c>
    </row>
    <row r="3" spans="1:15" ht="13.2" customHeight="1" thickBot="1" x14ac:dyDescent="0.3">
      <c r="A3" s="280" t="s">
        <v>221</v>
      </c>
      <c r="B3" s="281"/>
      <c r="C3" s="282">
        <v>45345</v>
      </c>
      <c r="D3" s="184"/>
      <c r="E3" s="1" t="s">
        <v>145</v>
      </c>
      <c r="G3" s="7" t="s">
        <v>207</v>
      </c>
      <c r="H3" s="48"/>
      <c r="I3" s="5" t="s">
        <v>48</v>
      </c>
      <c r="K3" s="7" t="s">
        <v>105</v>
      </c>
      <c r="M3" s="1" t="s">
        <v>137</v>
      </c>
      <c r="N3" s="59"/>
      <c r="O3" s="59"/>
    </row>
    <row r="4" spans="1:15" ht="13.2" customHeight="1" thickBot="1" x14ac:dyDescent="0.3">
      <c r="A4" s="283" t="s">
        <v>191</v>
      </c>
      <c r="B4" s="284">
        <v>161</v>
      </c>
      <c r="C4" s="285">
        <f>IF($C$8=0,"0",IF(B4=0,"0",$C$8-B4))</f>
        <v>45189</v>
      </c>
      <c r="D4" s="185"/>
      <c r="E4" s="1" t="s">
        <v>146</v>
      </c>
      <c r="G4" s="7" t="s">
        <v>208</v>
      </c>
      <c r="H4" s="49"/>
      <c r="I4" s="5" t="s">
        <v>49</v>
      </c>
      <c r="K4" s="7" t="s">
        <v>106</v>
      </c>
      <c r="M4" s="1" t="s">
        <v>138</v>
      </c>
    </row>
    <row r="5" spans="1:15" ht="13.2" customHeight="1" x14ac:dyDescent="0.25">
      <c r="A5" s="286" t="s">
        <v>214</v>
      </c>
      <c r="B5" s="287">
        <v>161</v>
      </c>
      <c r="C5" s="285">
        <f>IF($C$8=0,"0",IF(B5=0,"0",$C$8-B5))</f>
        <v>45189</v>
      </c>
      <c r="D5" s="186"/>
      <c r="E5" s="1" t="s">
        <v>147</v>
      </c>
      <c r="G5" s="7" t="s">
        <v>209</v>
      </c>
      <c r="I5" s="5" t="s">
        <v>67</v>
      </c>
      <c r="K5" s="7" t="s">
        <v>107</v>
      </c>
      <c r="M5" s="173" t="s">
        <v>136</v>
      </c>
    </row>
    <row r="6" spans="1:15" ht="13.2" customHeight="1" x14ac:dyDescent="0.25">
      <c r="A6" s="288" t="s">
        <v>215</v>
      </c>
      <c r="B6" s="289">
        <v>30</v>
      </c>
      <c r="C6" s="285">
        <f>IF($C$3=0,"0",IF(B6=0,"0",$C$3-B6))</f>
        <v>45315</v>
      </c>
      <c r="D6" s="186"/>
      <c r="E6" s="167" t="str">
        <f>IF($A$1="Português",E7,IF($A$1="English",E8,IF($A$1="Español",E9,IF($A$1="Français",E10,))))</f>
        <v>SONORIZAÇÃO</v>
      </c>
      <c r="G6" s="167" t="str">
        <f>IF($A$1="Português",G7,IF($A$1="English",G8,IF($A$1="Español",G9,IF($A$1="Français",G10,))))</f>
        <v>Nº Contribuinte:</v>
      </c>
      <c r="I6" s="167" t="str">
        <f>IF($A$1="Português",I7,IF($A$1="English",I8,IF($A$1="Español",I9,IF($A$1="Français",I10,))))</f>
        <v>Microfone sem fio (Tripé ou Lapela)</v>
      </c>
      <c r="K6" s="167" t="str">
        <f>IF($A$1="Português",K7,IF($A$1="English",K8,IF($A$1="Español",K9,IF($A$1="Français",K10,))))</f>
        <v>Restante Pagamento até:</v>
      </c>
      <c r="M6" s="167" t="str">
        <f>IF($A$1="Português",M7,IF($A$1="English",M8,IF($A$1="Español",M9,IF($A$1="Français",M10,))))</f>
        <v>ÉCRANS DE PROJECÇÃO</v>
      </c>
    </row>
    <row r="7" spans="1:15" ht="13.2" customHeight="1" x14ac:dyDescent="0.25">
      <c r="A7" s="290" t="s">
        <v>222</v>
      </c>
      <c r="B7" s="289">
        <v>20</v>
      </c>
      <c r="C7" s="285">
        <f t="shared" ref="C7" si="0">IF($C$3=0,"0",IF(B7=0,"0",$C$3-B7))</f>
        <v>45325</v>
      </c>
      <c r="D7" s="186"/>
      <c r="E7" s="5" t="s">
        <v>38</v>
      </c>
      <c r="G7" s="4" t="s">
        <v>0</v>
      </c>
      <c r="I7" s="60" t="s">
        <v>47</v>
      </c>
      <c r="K7" s="7" t="s">
        <v>174</v>
      </c>
      <c r="M7" s="59" t="s">
        <v>139</v>
      </c>
      <c r="O7" s="59"/>
    </row>
    <row r="8" spans="1:15" ht="13.2" customHeight="1" x14ac:dyDescent="0.2">
      <c r="A8" s="291" t="s">
        <v>108</v>
      </c>
      <c r="B8" s="292"/>
      <c r="C8" s="293">
        <v>45350</v>
      </c>
      <c r="D8" s="187"/>
      <c r="E8" s="5" t="s">
        <v>31</v>
      </c>
      <c r="G8" s="16" t="s">
        <v>73</v>
      </c>
      <c r="I8" s="7" t="s">
        <v>51</v>
      </c>
      <c r="K8" s="7" t="s">
        <v>175</v>
      </c>
      <c r="M8" s="59" t="s">
        <v>140</v>
      </c>
    </row>
    <row r="9" spans="1:15" ht="13.2" customHeight="1" x14ac:dyDescent="0.25">
      <c r="A9" s="291" t="s">
        <v>109</v>
      </c>
      <c r="B9" s="294">
        <v>1.5</v>
      </c>
      <c r="C9" s="285">
        <f t="shared" ref="C9:C10" si="1">IF($C$8=0,"0",IF(B9=0,"0",$C$8-B9))</f>
        <v>45348.5</v>
      </c>
      <c r="D9" s="186"/>
      <c r="E9" s="5" t="s">
        <v>39</v>
      </c>
      <c r="G9" s="1" t="s">
        <v>21</v>
      </c>
      <c r="I9" s="1" t="s">
        <v>50</v>
      </c>
      <c r="K9" s="7" t="s">
        <v>176</v>
      </c>
      <c r="M9" s="59" t="s">
        <v>141</v>
      </c>
    </row>
    <row r="10" spans="1:15" ht="13.2" customHeight="1" thickBot="1" x14ac:dyDescent="0.25">
      <c r="A10" s="283" t="s">
        <v>223</v>
      </c>
      <c r="B10" s="295">
        <v>1</v>
      </c>
      <c r="C10" s="285">
        <f t="shared" si="1"/>
        <v>45349</v>
      </c>
      <c r="D10" s="187"/>
      <c r="E10" s="5" t="s">
        <v>31</v>
      </c>
      <c r="G10" s="16" t="s">
        <v>69</v>
      </c>
      <c r="I10" s="1" t="s">
        <v>68</v>
      </c>
      <c r="K10" s="7" t="s">
        <v>177</v>
      </c>
      <c r="M10" s="59" t="s">
        <v>142</v>
      </c>
    </row>
    <row r="11" spans="1:15" ht="13.2" customHeight="1" thickBot="1" x14ac:dyDescent="0.3">
      <c r="A11" s="296" t="s">
        <v>224</v>
      </c>
      <c r="B11" s="297">
        <f>C11-C8+1</f>
        <v>5</v>
      </c>
      <c r="C11" s="298">
        <v>45354</v>
      </c>
      <c r="D11" s="185"/>
      <c r="E11" s="167" t="str">
        <f>IF($A$1="Português",E12,IF($A$1="English",E13,IF($A$1="Español",E14,IF($A$1="Français",E15,))))</f>
        <v>MICROFONES</v>
      </c>
      <c r="G11" s="167" t="str">
        <f>IF($A$1="Português",G12,IF($A$1="English",G13,IF($A$1="Español",G14,IF($A$1="Français",G15,))))</f>
        <v>REQUISIÇÃO DE AUDIOVISUAIS</v>
      </c>
      <c r="I11" s="167" t="str">
        <f>IF($A$1="Português",I12,IF($A$1="English",I13,IF($A$1="Español",I14,IF($A$1="Français",I15,))))</f>
        <v>Nome da Empresa Expositora:</v>
      </c>
      <c r="K11" s="167" t="str">
        <f>IF($A$1="Português",K12,IF($A$1="English",K13,IF($A$1="Español",K14,IF($A$1="Français",K15,))))</f>
        <v>IVA (ler Normas)</v>
      </c>
      <c r="M11" s="167" t="str">
        <f>IF($A$1="Português",M12,IF($A$1="English",M13,IF($A$1="Español",M14,IF($A$1="Français",M15,))))</f>
        <v>Projector de vídeo 3000 Lumens HD</v>
      </c>
    </row>
    <row r="12" spans="1:15" ht="13.2" customHeight="1" x14ac:dyDescent="0.2">
      <c r="A12" s="299" t="s">
        <v>225</v>
      </c>
      <c r="B12" s="300">
        <v>1</v>
      </c>
      <c r="C12" s="285">
        <f>IF(C11=0,"0",$C$11+$B$12)</f>
        <v>45355</v>
      </c>
      <c r="D12" s="184"/>
      <c r="E12" s="77" t="s">
        <v>86</v>
      </c>
      <c r="G12" s="1" t="s">
        <v>210</v>
      </c>
      <c r="I12" s="56" t="s">
        <v>75</v>
      </c>
      <c r="K12" s="1" t="s">
        <v>198</v>
      </c>
      <c r="M12" s="59" t="s">
        <v>148</v>
      </c>
    </row>
    <row r="13" spans="1:15" ht="13.2" customHeight="1" x14ac:dyDescent="0.2">
      <c r="A13" s="299" t="s">
        <v>110</v>
      </c>
      <c r="B13" s="301"/>
      <c r="C13" s="298">
        <v>45357</v>
      </c>
      <c r="D13" s="184"/>
      <c r="E13" s="77" t="s">
        <v>87</v>
      </c>
      <c r="G13" s="1" t="s">
        <v>211</v>
      </c>
      <c r="I13" s="47" t="s">
        <v>76</v>
      </c>
      <c r="K13" s="1" t="s">
        <v>199</v>
      </c>
      <c r="M13" s="1" t="s">
        <v>149</v>
      </c>
    </row>
    <row r="14" spans="1:15" ht="13.2" customHeight="1" x14ac:dyDescent="0.2">
      <c r="A14" s="302" t="s">
        <v>192</v>
      </c>
      <c r="B14" s="303"/>
      <c r="C14" s="304">
        <v>6.5</v>
      </c>
      <c r="D14" s="188"/>
      <c r="E14" s="77" t="s">
        <v>88</v>
      </c>
      <c r="G14" s="1" t="s">
        <v>212</v>
      </c>
      <c r="I14" s="56" t="s">
        <v>77</v>
      </c>
      <c r="K14" s="1" t="s">
        <v>200</v>
      </c>
      <c r="M14" s="1" t="s">
        <v>150</v>
      </c>
    </row>
    <row r="15" spans="1:15" ht="13.2" customHeight="1" thickBot="1" x14ac:dyDescent="0.25">
      <c r="A15" s="305" t="s">
        <v>193</v>
      </c>
      <c r="B15" s="306">
        <v>10</v>
      </c>
      <c r="C15" s="307">
        <v>3.25</v>
      </c>
      <c r="D15" s="94"/>
      <c r="E15" s="77" t="s">
        <v>89</v>
      </c>
      <c r="G15" s="1" t="s">
        <v>213</v>
      </c>
      <c r="I15" s="47" t="s">
        <v>78</v>
      </c>
      <c r="K15" s="47" t="s">
        <v>201</v>
      </c>
      <c r="M15" s="1" t="s">
        <v>151</v>
      </c>
    </row>
    <row r="16" spans="1:15" ht="11.25" customHeight="1" x14ac:dyDescent="0.25">
      <c r="A16" s="94"/>
      <c r="B16" s="94"/>
      <c r="C16" s="94"/>
      <c r="E16" s="167" t="str">
        <f>IF($A$1="Português",E17,IF($A$1="English",E18,IF($A$1="Español",E19,IF($A$1="Français",E20,))))</f>
        <v>Quant.</v>
      </c>
      <c r="G16" s="167" t="str">
        <f>IF($A$1="Português",G17,IF($A$1="English",G18,IF($A$1="Español",G19,IF($A$1="Français",G20,))))</f>
        <v>ASSISTÊNCIA TÉCNICA</v>
      </c>
      <c r="I16" s="167" t="str">
        <f>IF($A$1="Português",I17,IF($A$1="English",I18,IF($A$1="Español",I19,IF($A$1="Français",I20,))))</f>
        <v>(incluí suporte regulável em altura)</v>
      </c>
      <c r="M16" s="167" t="str">
        <f>IF($A$1="Português",M17,IF($A$1="English",M18,IF($A$1="Español",M19,IF($A$1="Français",M20,))))</f>
        <v>Projector de vídeo 4300 Lumens HD</v>
      </c>
    </row>
    <row r="17" spans="1:15" ht="11.25" customHeight="1" x14ac:dyDescent="0.2">
      <c r="A17" s="46" t="str">
        <f>IF($A$1="Português",A18,IF($A$1="English",A19,IF($A$1="Español",A20,IF($A$1="Français",A21,))))</f>
        <v>28 de Fevereiro a 03 de Março de 2024</v>
      </c>
      <c r="C17" s="167" t="str">
        <f>IF($A$1="Português",C18,IF($A$1="English",C19,IF($A$1="Español",C20,IF($A$1="Français",C21,))))</f>
        <v>Horário:</v>
      </c>
      <c r="E17" s="6" t="s">
        <v>26</v>
      </c>
      <c r="G17" s="1" t="s">
        <v>12</v>
      </c>
      <c r="I17" s="7" t="s">
        <v>194</v>
      </c>
      <c r="M17" s="59" t="s">
        <v>152</v>
      </c>
    </row>
    <row r="18" spans="1:15" ht="11.25" customHeight="1" x14ac:dyDescent="0.2">
      <c r="A18" s="275" t="s">
        <v>216</v>
      </c>
      <c r="C18" s="1" t="s">
        <v>8</v>
      </c>
      <c r="E18" s="6" t="s">
        <v>27</v>
      </c>
      <c r="G18" s="3" t="s">
        <v>32</v>
      </c>
      <c r="I18" s="7" t="s">
        <v>195</v>
      </c>
      <c r="M18" s="1" t="s">
        <v>153</v>
      </c>
    </row>
    <row r="19" spans="1:15" ht="11.25" customHeight="1" x14ac:dyDescent="0.2">
      <c r="A19" s="276" t="s">
        <v>217</v>
      </c>
      <c r="C19" s="1" t="s">
        <v>34</v>
      </c>
      <c r="E19" s="6" t="s">
        <v>28</v>
      </c>
      <c r="G19" s="3" t="s">
        <v>33</v>
      </c>
      <c r="I19" s="7" t="s">
        <v>196</v>
      </c>
      <c r="M19" s="1" t="s">
        <v>154</v>
      </c>
    </row>
    <row r="20" spans="1:15" ht="11.25" customHeight="1" x14ac:dyDescent="0.2">
      <c r="A20" s="276" t="s">
        <v>218</v>
      </c>
      <c r="C20" s="1" t="s">
        <v>35</v>
      </c>
      <c r="E20" s="61" t="s">
        <v>65</v>
      </c>
      <c r="G20" s="3" t="s">
        <v>70</v>
      </c>
      <c r="I20" s="7" t="s">
        <v>197</v>
      </c>
      <c r="M20" s="1" t="s">
        <v>155</v>
      </c>
    </row>
    <row r="21" spans="1:15" ht="11.25" customHeight="1" x14ac:dyDescent="0.2">
      <c r="A21" s="47" t="s">
        <v>219</v>
      </c>
      <c r="C21" s="1" t="s">
        <v>182</v>
      </c>
      <c r="E21" s="167" t="str">
        <f>IF($A$1="Português",E22,IF($A$1="English",E23,IF($A$1="Español",E24,IF($A$1="Français",E25,))))</f>
        <v>Atenção!</v>
      </c>
      <c r="G21" s="167" t="str">
        <f>IF($A$1="Português",G22,IF($A$1="English",G23,IF($A$1="Español",G24,IF($A$1="Français",G25,))))</f>
        <v>Campos Obrigatórios</v>
      </c>
      <c r="M21" s="167" t="str">
        <f>IF($A$1="Português",M22,IF($A$1="English",M23,IF($A$1="Español",M24,IF($A$1="Français",M25,))))</f>
        <v>Técnico  (semana)</v>
      </c>
    </row>
    <row r="22" spans="1:15" ht="11.25" customHeight="1" x14ac:dyDescent="0.25">
      <c r="A22" s="167" t="str">
        <f>IF($A$1="Português",A23,IF($A$1="English",A24,IF($A$1="Español",A25,IF($A$1="Français",A26,))))</f>
        <v>Enviar para:</v>
      </c>
      <c r="C22" s="167" t="str">
        <f>IF($A$1="Português",C23,IF($A$1="English",C24,IF($A$1="Español",C25,IF($A$1="Français",C26,))))</f>
        <v>Data:</v>
      </c>
      <c r="E22" s="7" t="s">
        <v>115</v>
      </c>
      <c r="G22" s="1" t="s">
        <v>18</v>
      </c>
      <c r="M22" s="1" t="s">
        <v>158</v>
      </c>
    </row>
    <row r="23" spans="1:15" ht="11.25" customHeight="1" x14ac:dyDescent="0.2">
      <c r="A23" s="43" t="s">
        <v>118</v>
      </c>
      <c r="C23" s="6" t="s">
        <v>4</v>
      </c>
      <c r="E23" s="7" t="s">
        <v>116</v>
      </c>
      <c r="G23" s="1" t="s">
        <v>19</v>
      </c>
      <c r="M23" s="1" t="s">
        <v>159</v>
      </c>
    </row>
    <row r="24" spans="1:15" ht="11.25" customHeight="1" x14ac:dyDescent="0.2">
      <c r="A24" s="43" t="s">
        <v>119</v>
      </c>
      <c r="C24" s="6" t="s">
        <v>24</v>
      </c>
      <c r="E24" s="7" t="s">
        <v>117</v>
      </c>
      <c r="G24" s="1" t="s">
        <v>20</v>
      </c>
      <c r="M24" s="1" t="s">
        <v>160</v>
      </c>
    </row>
    <row r="25" spans="1:15" ht="11.25" customHeight="1" x14ac:dyDescent="0.2">
      <c r="A25" s="43" t="s">
        <v>120</v>
      </c>
      <c r="C25" s="6" t="s">
        <v>25</v>
      </c>
      <c r="E25" s="7" t="s">
        <v>116</v>
      </c>
      <c r="G25" s="7" t="s">
        <v>80</v>
      </c>
      <c r="I25" s="47"/>
      <c r="M25" s="1" t="s">
        <v>161</v>
      </c>
    </row>
    <row r="26" spans="1:15" ht="11.25" customHeight="1" x14ac:dyDescent="0.2">
      <c r="A26" s="43" t="s">
        <v>121</v>
      </c>
      <c r="C26" s="6" t="s">
        <v>24</v>
      </c>
      <c r="G26" s="167" t="str">
        <f>IF($A$1="Português",G27,IF($A$1="English",G28,IF($A$1="Español",G29,IF($A$1="Français",G30,))))</f>
        <v>Pais:</v>
      </c>
      <c r="I26" s="47"/>
      <c r="M26" s="167" t="str">
        <f>IF($A$1="Português",M27,IF($A$1="English",M28,IF($A$1="Español",M29,IF($A$1="Français",M30,))))</f>
        <v>Técnico  (fim de semana e feriado)</v>
      </c>
    </row>
    <row r="27" spans="1:15" ht="11.25" customHeight="1" x14ac:dyDescent="0.2">
      <c r="A27" s="167" t="str">
        <f>IF($A$1="Português",A28,IF($A$1="English",A29,IF($A$1="Español",A30,IF($A$1="Français",A31,))))</f>
        <v>Assinatura:</v>
      </c>
      <c r="C27" s="167" t="str">
        <f>IF($A$1="Português",C28,IF($A$1="English",C29,IF($A$1="Español",C30,IF($A$1="Français",C31,))))</f>
        <v>unid.</v>
      </c>
      <c r="G27" s="16" t="s">
        <v>94</v>
      </c>
      <c r="I27" s="47"/>
      <c r="M27" s="1" t="s">
        <v>165</v>
      </c>
    </row>
    <row r="28" spans="1:15" ht="11.25" customHeight="1" x14ac:dyDescent="0.2">
      <c r="A28" s="1" t="s">
        <v>3</v>
      </c>
      <c r="C28" s="8" t="s">
        <v>1</v>
      </c>
      <c r="G28" s="16" t="s">
        <v>95</v>
      </c>
      <c r="I28" s="47"/>
      <c r="M28" s="1" t="s">
        <v>166</v>
      </c>
    </row>
    <row r="29" spans="1:15" ht="11.25" customHeight="1" x14ac:dyDescent="0.2">
      <c r="A29" s="1" t="s">
        <v>22</v>
      </c>
      <c r="C29" s="7" t="s">
        <v>29</v>
      </c>
      <c r="G29" s="16" t="s">
        <v>94</v>
      </c>
      <c r="M29" s="1" t="s">
        <v>167</v>
      </c>
    </row>
    <row r="30" spans="1:15" ht="11.25" customHeight="1" x14ac:dyDescent="0.2">
      <c r="A30" s="1" t="s">
        <v>23</v>
      </c>
      <c r="C30" s="8" t="s">
        <v>1</v>
      </c>
      <c r="G30" s="16" t="s">
        <v>96</v>
      </c>
      <c r="L30" s="62"/>
      <c r="M30" s="1" t="s">
        <v>168</v>
      </c>
    </row>
    <row r="31" spans="1:15" ht="11.25" customHeight="1" x14ac:dyDescent="0.25">
      <c r="A31" s="1" t="s">
        <v>22</v>
      </c>
      <c r="C31" s="7" t="s">
        <v>29</v>
      </c>
      <c r="G31" s="167" t="str">
        <f>IF($A$1="Português",G32,IF($A$1="English",G33,IF($A$1="Español",G34,IF($A$1="Français",G35,))))</f>
        <v>dia</v>
      </c>
      <c r="L31" s="62"/>
      <c r="N31" s="5"/>
      <c r="O31" s="5"/>
    </row>
    <row r="32" spans="1:15" ht="11.25" customHeight="1" x14ac:dyDescent="0.25">
      <c r="A32" s="167" t="str">
        <f>IF($A$1="Português",A33,IF($A$1="English",A34,IF($A$1="Español",A35,IF($A$1="Français",A36,))))</f>
        <v>SOM BASE</v>
      </c>
      <c r="C32" s="167" t="str">
        <f>IF($A$1="Português",C33,IF($A$1="English",C34,IF($A$1="Español",C35,IF($A$1="Français",C36,))))</f>
        <v>Valor</v>
      </c>
      <c r="G32" s="1" t="s">
        <v>162</v>
      </c>
      <c r="L32" s="62"/>
      <c r="N32" s="5"/>
      <c r="O32" s="5"/>
    </row>
    <row r="33" spans="1:15" ht="11.25" customHeight="1" x14ac:dyDescent="0.25">
      <c r="A33" s="77" t="s">
        <v>82</v>
      </c>
      <c r="C33" s="9" t="s">
        <v>7</v>
      </c>
      <c r="G33" s="1" t="s">
        <v>163</v>
      </c>
      <c r="L33" s="62"/>
      <c r="N33" s="5"/>
      <c r="O33" s="5"/>
    </row>
    <row r="34" spans="1:15" ht="11.25" customHeight="1" x14ac:dyDescent="0.25">
      <c r="A34" s="77" t="s">
        <v>83</v>
      </c>
      <c r="C34" s="9" t="s">
        <v>30</v>
      </c>
      <c r="G34" s="1" t="s">
        <v>162</v>
      </c>
      <c r="L34" s="62"/>
      <c r="N34" s="5"/>
      <c r="O34" s="5"/>
    </row>
    <row r="35" spans="1:15" ht="11.25" customHeight="1" x14ac:dyDescent="0.25">
      <c r="A35" s="77" t="s">
        <v>84</v>
      </c>
      <c r="C35" s="1" t="s">
        <v>7</v>
      </c>
      <c r="G35" s="1" t="s">
        <v>164</v>
      </c>
      <c r="L35" s="63"/>
    </row>
    <row r="36" spans="1:15" ht="11.25" customHeight="1" x14ac:dyDescent="0.2">
      <c r="A36" s="77" t="s">
        <v>85</v>
      </c>
      <c r="C36" s="16" t="s">
        <v>66</v>
      </c>
    </row>
  </sheetData>
  <sheetProtection selectLockedCells="1"/>
  <phoneticPr fontId="0" type="noConversion"/>
  <printOptions horizontalCentered="1" gridLines="1"/>
  <pageMargins left="0" right="0" top="0.59055118110236227" bottom="0"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7"/>
  <sheetViews>
    <sheetView showGridLines="0" zoomScaleNormal="100" workbookViewId="0">
      <selection activeCell="I25" sqref="I25"/>
    </sheetView>
  </sheetViews>
  <sheetFormatPr defaultColWidth="9.109375" defaultRowHeight="10.199999999999999" x14ac:dyDescent="0.2"/>
  <cols>
    <col min="1" max="1" width="139" style="16" customWidth="1"/>
    <col min="2" max="16384" width="9.109375" style="16"/>
  </cols>
  <sheetData>
    <row r="1" spans="1:1" x14ac:dyDescent="0.2">
      <c r="A1" s="53" t="str">
        <f>Audiovisuais!$L$1</f>
        <v>Português</v>
      </c>
    </row>
    <row r="2" spans="1:1" ht="15" customHeight="1" x14ac:dyDescent="0.2">
      <c r="A2" s="84"/>
    </row>
    <row r="3" spans="1:1" x14ac:dyDescent="0.2">
      <c r="A3" s="75" t="str">
        <f>IF($A$1="Português",A4,IF($A$1="English",A5,IF($A$1="Español",A6,IF($A$1="Français",A7,))))</f>
        <v>Requisições durante a Montagem e Realização tem um AGRAVAMENTO de 30% e está sujeita à disponibilidade do produto</v>
      </c>
    </row>
    <row r="4" spans="1:1" x14ac:dyDescent="0.2">
      <c r="A4" s="89" t="s">
        <v>111</v>
      </c>
    </row>
    <row r="5" spans="1:1" x14ac:dyDescent="0.2">
      <c r="A5" s="90" t="s">
        <v>112</v>
      </c>
    </row>
    <row r="6" spans="1:1" x14ac:dyDescent="0.2">
      <c r="A6" s="89" t="s">
        <v>113</v>
      </c>
    </row>
    <row r="7" spans="1:1" x14ac:dyDescent="0.2">
      <c r="A7" s="91" t="s">
        <v>114</v>
      </c>
    </row>
    <row r="8" spans="1:1" ht="20.399999999999999" x14ac:dyDescent="0.2">
      <c r="A8" s="75" t="str">
        <f>IF($A$1="Português",A9,IF($A$1="English",A10,IF($A$1="Español",A11,IF($A$1="Français",A12,))))</f>
        <v>A desistência de serviços solicitados só poderá ser feita até ao 4º dia antes do período de montagem, a partir desta data 
não haverá lugar à devolução do valor pago.</v>
      </c>
    </row>
    <row r="9" spans="1:1" ht="20.399999999999999" x14ac:dyDescent="0.2">
      <c r="A9" s="89" t="s">
        <v>202</v>
      </c>
    </row>
    <row r="10" spans="1:1" ht="20.399999999999999" x14ac:dyDescent="0.2">
      <c r="A10" s="90" t="s">
        <v>203</v>
      </c>
    </row>
    <row r="11" spans="1:1" ht="20.399999999999999" x14ac:dyDescent="0.2">
      <c r="A11" s="89" t="s">
        <v>204</v>
      </c>
    </row>
    <row r="12" spans="1:1" ht="20.399999999999999" x14ac:dyDescent="0.2">
      <c r="A12" s="92" t="s">
        <v>205</v>
      </c>
    </row>
    <row r="13" spans="1:1" x14ac:dyDescent="0.2">
      <c r="A13" s="75" t="str">
        <f>IF($A$1="Português",A14,IF($A$1="English",A15,IF($A$1="Español",A16,IF($A$1="Français",A17,))))</f>
        <v>Se for uma REGIÃO AUTÓNOMA, indique qual:    (Aplica-se apenas às Empresas Portuguesas)</v>
      </c>
    </row>
    <row r="14" spans="1:1" x14ac:dyDescent="0.2">
      <c r="A14" s="3" t="s">
        <v>128</v>
      </c>
    </row>
    <row r="15" spans="1:1" x14ac:dyDescent="0.2">
      <c r="A15" s="81" t="s">
        <v>129</v>
      </c>
    </row>
    <row r="16" spans="1:1" x14ac:dyDescent="0.2">
      <c r="A16" s="3" t="s">
        <v>130</v>
      </c>
    </row>
    <row r="17" spans="1:1" x14ac:dyDescent="0.2">
      <c r="A17" s="82" t="s">
        <v>131</v>
      </c>
    </row>
    <row r="18" spans="1:1" ht="20.399999999999999" x14ac:dyDescent="0.2">
      <c r="A18" s="75" t="str">
        <f>IF($A$1="Português",A19,IF($A$1="English",A20,IF($A$1="Español",A21,IF($A$1="Français",A22,))))</f>
        <v>Todos os serviços/material são fornecidos em regime de aluguer durante o período de realização do Certame e são entregues aos Expositores na última tarde de montagem, se necessitar que a entrega seja feita antes, informe por favor:</v>
      </c>
    </row>
    <row r="19" spans="1:1" ht="22.8" x14ac:dyDescent="0.25">
      <c r="A19" s="73" t="s">
        <v>178</v>
      </c>
    </row>
    <row r="20" spans="1:1" ht="20.399999999999999" x14ac:dyDescent="0.2">
      <c r="A20" s="191" t="s">
        <v>180</v>
      </c>
    </row>
    <row r="21" spans="1:1" ht="20.399999999999999" x14ac:dyDescent="0.2">
      <c r="A21" s="74" t="s">
        <v>179</v>
      </c>
    </row>
    <row r="22" spans="1:1" ht="20.399999999999999" x14ac:dyDescent="0.2">
      <c r="A22" s="192" t="s">
        <v>181</v>
      </c>
    </row>
    <row r="23" spans="1:1" x14ac:dyDescent="0.2">
      <c r="A23" s="75" t="str">
        <f>IF($A$1="Português",A24,IF($A$1="English",A25,IF($A$1="Español",A26,IF($A$1="Français",A27,))))</f>
        <v>Kit de som com 2 colunas, Amplificador, Mesa de Áudio e Emissor de Mão</v>
      </c>
    </row>
    <row r="24" spans="1:1" x14ac:dyDescent="0.2">
      <c r="A24" s="3" t="s">
        <v>40</v>
      </c>
    </row>
    <row r="25" spans="1:1" x14ac:dyDescent="0.2">
      <c r="A25" s="1" t="s">
        <v>43</v>
      </c>
    </row>
    <row r="26" spans="1:1" x14ac:dyDescent="0.2">
      <c r="A26" s="1" t="s">
        <v>41</v>
      </c>
    </row>
    <row r="27" spans="1:1" x14ac:dyDescent="0.2">
      <c r="A27" s="54" t="s">
        <v>71</v>
      </c>
    </row>
    <row r="28" spans="1:1" x14ac:dyDescent="0.2">
      <c r="A28" s="75" t="str">
        <f>IF($A$1="Português",A29,IF($A$1="English",A30,IF($A$1="Español",A31,IF($A$1="Français",A32,))))</f>
        <v>Kit de som com 4 colunas, Amplificador, Mesa de Áudio e Emissor de Mão</v>
      </c>
    </row>
    <row r="29" spans="1:1" x14ac:dyDescent="0.2">
      <c r="A29" s="3" t="s">
        <v>45</v>
      </c>
    </row>
    <row r="30" spans="1:1" x14ac:dyDescent="0.2">
      <c r="A30" s="3" t="s">
        <v>44</v>
      </c>
    </row>
    <row r="31" spans="1:1" x14ac:dyDescent="0.2">
      <c r="A31" s="1" t="s">
        <v>42</v>
      </c>
    </row>
    <row r="32" spans="1:1" x14ac:dyDescent="0.2">
      <c r="A32" s="54" t="s">
        <v>72</v>
      </c>
    </row>
    <row r="33" spans="1:1" x14ac:dyDescent="0.2">
      <c r="A33" s="75" t="str">
        <f>IF($A$1="Português",A34,IF($A$1="English",A35,IF($A$1="Español",A36,IF($A$1="Français",A37,))))</f>
        <v>Pagamento a favor de:   LISBOA-FEIRAS CONGRESSOS E EVENTOS   (referência)</v>
      </c>
    </row>
    <row r="34" spans="1:1" x14ac:dyDescent="0.2">
      <c r="A34" s="51" t="s">
        <v>90</v>
      </c>
    </row>
    <row r="35" spans="1:1" x14ac:dyDescent="0.2">
      <c r="A35" s="52" t="s">
        <v>91</v>
      </c>
    </row>
    <row r="36" spans="1:1" x14ac:dyDescent="0.2">
      <c r="A36" s="51" t="s">
        <v>92</v>
      </c>
    </row>
    <row r="37" spans="1:1" x14ac:dyDescent="0.2">
      <c r="A37" s="79" t="s">
        <v>93</v>
      </c>
    </row>
    <row r="38" spans="1:1" x14ac:dyDescent="0.2">
      <c r="A38" s="169" t="str">
        <f>IF($A$1="Português",A39,IF($A$1="English",A40,IF($A$1="Español",A41,IF($A$1="Français",A42,))))</f>
        <v>(os dados recolhidos são facultados pelo titular no quadro das obrigações contratuais com a Lisboa-FCE e serão mantidos enquanto durar tal relação e para esse efeito)</v>
      </c>
    </row>
    <row r="39" spans="1:1" x14ac:dyDescent="0.2">
      <c r="A39" s="170" t="s">
        <v>132</v>
      </c>
    </row>
    <row r="40" spans="1:1" x14ac:dyDescent="0.2">
      <c r="A40" s="171" t="s">
        <v>133</v>
      </c>
    </row>
    <row r="41" spans="1:1" x14ac:dyDescent="0.2">
      <c r="A41" s="172" t="s">
        <v>134</v>
      </c>
    </row>
    <row r="42" spans="1:1" x14ac:dyDescent="0.2">
      <c r="A42" s="82" t="s">
        <v>135</v>
      </c>
    </row>
    <row r="43" spans="1:1" x14ac:dyDescent="0.2">
      <c r="A43" s="169" t="str">
        <f>IF($A$1="Português",A44,IF($A$1="English",A45,IF($A$1="Español",A46,IF($A$1="Français",A47,))))</f>
        <v>Formulário de envio de documento comprovativo de pagamento:</v>
      </c>
    </row>
    <row r="44" spans="1:1" x14ac:dyDescent="0.2">
      <c r="A44" s="172" t="s">
        <v>183</v>
      </c>
    </row>
    <row r="45" spans="1:1" x14ac:dyDescent="0.2">
      <c r="A45" s="16" t="s">
        <v>184</v>
      </c>
    </row>
    <row r="46" spans="1:1" x14ac:dyDescent="0.2">
      <c r="A46" s="16" t="s">
        <v>185</v>
      </c>
    </row>
    <row r="47" spans="1:1" x14ac:dyDescent="0.2">
      <c r="A47" s="16" t="s">
        <v>186</v>
      </c>
    </row>
  </sheetData>
  <sheetProtection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Audiovisuais</vt:lpstr>
      <vt:lpstr>T1</vt:lpstr>
      <vt:lpstr>T2</vt:lpstr>
      <vt:lpstr>Audiovisuais!Print_Area</vt:lpstr>
    </vt:vector>
  </TitlesOfParts>
  <Company>AIP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mplopes01</dc:creator>
  <cp:lastModifiedBy>Pilar Anton</cp:lastModifiedBy>
  <cp:lastPrinted>2023-03-30T09:22:39Z</cp:lastPrinted>
  <dcterms:created xsi:type="dcterms:W3CDTF">2010-07-14T14:04:12Z</dcterms:created>
  <dcterms:modified xsi:type="dcterms:W3CDTF">2023-07-21T08:19:36Z</dcterms:modified>
</cp:coreProperties>
</file>