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W:\Feiras FIL\BTL\03_Comercializacao\3_Dossier_expositor\"/>
    </mc:Choice>
  </mc:AlternateContent>
  <xr:revisionPtr revIDLastSave="0" documentId="13_ncr:1_{7185A807-0504-492F-BAAB-F5C81B363378}" xr6:coauthVersionLast="47" xr6:coauthVersionMax="47" xr10:uidLastSave="{00000000-0000-0000-0000-000000000000}"/>
  <workbookProtection workbookAlgorithmName="SHA-512" workbookHashValue="zsFzNWsV5P9jOWF4gcvgTGtDe14EgI6HamxHc/pWOsbkq4F2Lj0mEoIW9tV6+O8nn3mJ8EfSAav2TAdOw+ed3Q==" workbookSaltValue="aHv0wnHJ7qsIrNJgXMg4Dw==" workbookSpinCount="100000" lockStructure="1"/>
  <bookViews>
    <workbookView xWindow="-120" yWindow="-120" windowWidth="20730" windowHeight="11160" tabRatio="656" xr2:uid="{00000000-000D-0000-FFFF-FFFF00000000}"/>
  </bookViews>
  <sheets>
    <sheet name="Espaço" sheetId="6" r:id="rId1"/>
    <sheet name="Normas" sheetId="23" r:id="rId2"/>
    <sheet name="Regulamento" sheetId="15" r:id="rId3"/>
    <sheet name="T1" sheetId="13" state="hidden" r:id="rId4"/>
    <sheet name="T2" sheetId="5" state="hidden" r:id="rId5"/>
    <sheet name="N1" sheetId="24" state="hidden" r:id="rId6"/>
    <sheet name="N2" sheetId="25" state="hidden" r:id="rId7"/>
    <sheet name="R1" sheetId="18" state="hidden" r:id="rId8"/>
    <sheet name="R2" sheetId="19" state="hidden" r:id="rId9"/>
  </sheets>
  <externalReferences>
    <externalReference r:id="rId10"/>
  </externalReferences>
  <definedNames>
    <definedName name="_xlnm.Print_Area" localSheetId="0">Espaço!$A$1:$S$106</definedName>
    <definedName name="_xlnm.Print_Area" localSheetId="1">Normas!$A$1:$R$293</definedName>
    <definedName name="_xlnm.Print_Area" localSheetId="2">Regulamento!$A$1:$I$277</definedName>
    <definedName name="Bandeiras">INDEX([1]B1!$C$2:$C$5,MATCH([1]Espaço!$L$1,[1]B1!$D$2:$D$5,0))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5" l="1"/>
  <c r="A1" i="24"/>
  <c r="A263" i="25"/>
  <c r="A243" i="25"/>
  <c r="B224" i="23" s="1"/>
  <c r="A223" i="25"/>
  <c r="A203" i="25"/>
  <c r="C196" i="23" s="1"/>
  <c r="A183" i="25"/>
  <c r="B185" i="23" s="1"/>
  <c r="A163" i="25"/>
  <c r="C173" i="23" s="1"/>
  <c r="A143" i="25"/>
  <c r="B152" i="23" s="1"/>
  <c r="A123" i="25"/>
  <c r="C134" i="23" s="1"/>
  <c r="A103" i="25"/>
  <c r="C115" i="23" s="1"/>
  <c r="A83" i="25"/>
  <c r="C96" i="23" s="1"/>
  <c r="A63" i="25"/>
  <c r="A43" i="25"/>
  <c r="E54" i="23" s="1"/>
  <c r="A23" i="25"/>
  <c r="C33" i="23" s="1"/>
  <c r="A3" i="25"/>
  <c r="E7" i="23" s="1"/>
  <c r="A278" i="25"/>
  <c r="C285" i="23" s="1"/>
  <c r="C13" i="24"/>
  <c r="B12" i="24"/>
  <c r="C11" i="24"/>
  <c r="C10" i="24"/>
  <c r="N29" i="23" s="1"/>
  <c r="C9" i="24"/>
  <c r="C8" i="24"/>
  <c r="C6" i="24"/>
  <c r="C5" i="24"/>
  <c r="C4" i="24"/>
  <c r="B72" i="23" s="1"/>
  <c r="C268" i="23"/>
  <c r="L213" i="23"/>
  <c r="E111" i="23"/>
  <c r="B91" i="23"/>
  <c r="B87" i="23"/>
  <c r="E79" i="23"/>
  <c r="B78" i="23"/>
  <c r="B66" i="23"/>
  <c r="O46" i="23"/>
  <c r="L45" i="23"/>
  <c r="I45" i="23"/>
  <c r="L44" i="23"/>
  <c r="L28" i="23"/>
  <c r="J28" i="23"/>
  <c r="E9" i="6"/>
  <c r="I55" i="6"/>
  <c r="I76" i="24" l="1"/>
  <c r="C111" i="23" s="1"/>
  <c r="I71" i="24"/>
  <c r="B119" i="23" s="1"/>
  <c r="K66" i="24"/>
  <c r="E140" i="23" s="1"/>
  <c r="O61" i="24"/>
  <c r="C264" i="23" s="1"/>
  <c r="C58" i="24"/>
  <c r="E130" i="23" s="1"/>
  <c r="K56" i="24"/>
  <c r="E135" i="23" s="1"/>
  <c r="A53" i="24"/>
  <c r="I51" i="24"/>
  <c r="C233" i="23" s="1"/>
  <c r="O46" i="24"/>
  <c r="C274" i="23" s="1"/>
  <c r="G46" i="24"/>
  <c r="B56" i="23" s="1"/>
  <c r="M41" i="24"/>
  <c r="C213" i="23" s="1"/>
  <c r="C38" i="24"/>
  <c r="J127" i="23" s="1"/>
  <c r="K36" i="24"/>
  <c r="B133" i="23" s="1"/>
  <c r="C33" i="24"/>
  <c r="K31" i="24"/>
  <c r="C40" i="23" s="1"/>
  <c r="C28" i="24"/>
  <c r="N76" i="23" s="1"/>
  <c r="K26" i="24"/>
  <c r="C37" i="23" s="1"/>
  <c r="C23" i="24"/>
  <c r="K28" i="23" s="1"/>
  <c r="K21" i="24"/>
  <c r="E25" i="23" s="1"/>
  <c r="C18" i="24"/>
  <c r="K45" i="23" s="1"/>
  <c r="M16" i="24"/>
  <c r="B184" i="23" s="1"/>
  <c r="E16" i="24"/>
  <c r="E143" i="23" s="1"/>
  <c r="O11" i="24"/>
  <c r="C211" i="23" s="1"/>
  <c r="G11" i="24"/>
  <c r="B176" i="23" s="1"/>
  <c r="M6" i="24"/>
  <c r="B227" i="23" s="1"/>
  <c r="E6" i="24"/>
  <c r="B28" i="23" s="1"/>
  <c r="Q1" i="24"/>
  <c r="B228" i="23" s="1"/>
  <c r="I1" i="24"/>
  <c r="B171" i="23" s="1"/>
  <c r="O76" i="24"/>
  <c r="E127" i="23" s="1"/>
  <c r="O71" i="24"/>
  <c r="E72" i="23" s="1"/>
  <c r="A68" i="24"/>
  <c r="F42" i="23" s="1"/>
  <c r="I66" i="24"/>
  <c r="B114" i="23" s="1"/>
  <c r="M61" i="24"/>
  <c r="B223" i="23" s="1"/>
  <c r="A58" i="24"/>
  <c r="I56" i="24"/>
  <c r="E59" i="23" s="1"/>
  <c r="O51" i="24"/>
  <c r="C243" i="23" s="1"/>
  <c r="G51" i="24"/>
  <c r="B59" i="23" s="1"/>
  <c r="M46" i="24"/>
  <c r="L210" i="23" s="1"/>
  <c r="C43" i="24"/>
  <c r="L127" i="23" s="1"/>
  <c r="K41" i="24"/>
  <c r="E137" i="23" s="1"/>
  <c r="A38" i="24"/>
  <c r="B54" i="23" s="1"/>
  <c r="I36" i="24"/>
  <c r="M208" i="23" s="1"/>
  <c r="A33" i="24"/>
  <c r="B13" i="23" s="1"/>
  <c r="I31" i="24"/>
  <c r="E63" i="23" s="1"/>
  <c r="A28" i="24"/>
  <c r="I26" i="24"/>
  <c r="B170" i="23" s="1"/>
  <c r="A23" i="24"/>
  <c r="J10" i="23" s="1"/>
  <c r="I21" i="24"/>
  <c r="E61" i="23" s="1"/>
  <c r="A18" i="24"/>
  <c r="J9" i="23" s="1"/>
  <c r="K16" i="24"/>
  <c r="E83" i="23" s="1"/>
  <c r="M11" i="24"/>
  <c r="C278" i="23" s="1"/>
  <c r="E11" i="24"/>
  <c r="B44" i="23" s="1"/>
  <c r="K6" i="24"/>
  <c r="E91" i="23" s="1"/>
  <c r="O1" i="24"/>
  <c r="B187" i="23" s="1"/>
  <c r="G1" i="24"/>
  <c r="G2" i="23" s="1"/>
  <c r="M76" i="24"/>
  <c r="C284" i="23" s="1"/>
  <c r="M71" i="24"/>
  <c r="C232" i="23" s="1"/>
  <c r="O66" i="24"/>
  <c r="C288" i="23" s="1"/>
  <c r="C63" i="24"/>
  <c r="B7" i="23" s="1"/>
  <c r="K61" i="24"/>
  <c r="E136" i="23" s="1"/>
  <c r="O56" i="24"/>
  <c r="C255" i="23" s="1"/>
  <c r="G56" i="24"/>
  <c r="M51" i="24"/>
  <c r="B201" i="23" s="1"/>
  <c r="C48" i="24"/>
  <c r="E129" i="23" s="1"/>
  <c r="K46" i="24"/>
  <c r="C29" i="23" s="1"/>
  <c r="A43" i="24"/>
  <c r="B148" i="23" s="1"/>
  <c r="I41" i="24"/>
  <c r="E128" i="23" s="1"/>
  <c r="O36" i="24"/>
  <c r="B220" i="23" s="1"/>
  <c r="G36" i="24"/>
  <c r="C100" i="23" s="1"/>
  <c r="O31" i="24"/>
  <c r="B215" i="23" s="1"/>
  <c r="G31" i="24"/>
  <c r="M127" i="23" s="1"/>
  <c r="O26" i="24"/>
  <c r="B193" i="23" s="1"/>
  <c r="G26" i="24"/>
  <c r="O127" i="23" s="1"/>
  <c r="O21" i="24"/>
  <c r="G21" i="24"/>
  <c r="Q16" i="24"/>
  <c r="E87" i="23" s="1"/>
  <c r="I16" i="24"/>
  <c r="H39" i="23" s="1"/>
  <c r="K11" i="24"/>
  <c r="E76" i="23" s="1"/>
  <c r="Q6" i="24"/>
  <c r="B155" i="23" s="1"/>
  <c r="I6" i="24"/>
  <c r="C266" i="23" s="1"/>
  <c r="M1" i="24"/>
  <c r="B164" i="23" s="1"/>
  <c r="E1" i="24"/>
  <c r="B9" i="23" s="1"/>
  <c r="Q11" i="24"/>
  <c r="E66" i="23" s="1"/>
  <c r="O16" i="24"/>
  <c r="L209" i="23" s="1"/>
  <c r="M26" i="24"/>
  <c r="C209" i="23" s="1"/>
  <c r="M36" i="24"/>
  <c r="C212" i="23" s="1"/>
  <c r="A48" i="24"/>
  <c r="I61" i="24"/>
  <c r="E62" i="23" s="1"/>
  <c r="K76" i="24"/>
  <c r="E138" i="23" s="1"/>
  <c r="K1" i="24"/>
  <c r="E78" i="23" s="1"/>
  <c r="G6" i="24"/>
  <c r="E21" i="24"/>
  <c r="E60" i="23" s="1"/>
  <c r="O6" i="24"/>
  <c r="M21" i="24"/>
  <c r="B203" i="23" s="1"/>
  <c r="M31" i="24"/>
  <c r="C210" i="23" s="1"/>
  <c r="O41" i="24"/>
  <c r="C267" i="23" s="1"/>
  <c r="C53" i="24"/>
  <c r="M66" i="24"/>
  <c r="B95" i="23" s="1"/>
  <c r="E13" i="23"/>
  <c r="E44" i="23"/>
  <c r="E28" i="23"/>
  <c r="E9" i="23"/>
  <c r="E31" i="24"/>
  <c r="B190" i="23" s="1"/>
  <c r="G41" i="24"/>
  <c r="C107" i="23" s="1"/>
  <c r="K51" i="24"/>
  <c r="C32" i="23" s="1"/>
  <c r="A63" i="24"/>
  <c r="J41" i="23" s="1"/>
  <c r="I11" i="24"/>
  <c r="H38" i="23" s="1"/>
  <c r="G16" i="24"/>
  <c r="E142" i="23" s="1"/>
  <c r="E26" i="24"/>
  <c r="E208" i="23" s="1"/>
  <c r="E36" i="24"/>
  <c r="E141" i="23" s="1"/>
  <c r="I46" i="24"/>
  <c r="E131" i="23" s="1"/>
  <c r="M56" i="24"/>
  <c r="B202" i="23" s="1"/>
  <c r="K71" i="24"/>
  <c r="E139" i="23" s="1"/>
  <c r="A8" i="25"/>
  <c r="E11" i="23" s="1"/>
  <c r="A28" i="25"/>
  <c r="C46" i="23" s="1"/>
  <c r="A48" i="25"/>
  <c r="E67" i="23" s="1"/>
  <c r="A68" i="25"/>
  <c r="E84" i="23" s="1"/>
  <c r="A88" i="25"/>
  <c r="C101" i="23" s="1"/>
  <c r="A108" i="25"/>
  <c r="C120" i="23" s="1"/>
  <c r="A128" i="25"/>
  <c r="B144" i="23" s="1"/>
  <c r="A148" i="25"/>
  <c r="B156" i="23" s="1"/>
  <c r="A168" i="25"/>
  <c r="C178" i="23" s="1"/>
  <c r="A188" i="25"/>
  <c r="B188" i="23" s="1"/>
  <c r="A208" i="25"/>
  <c r="C198" i="23" s="1"/>
  <c r="A228" i="25"/>
  <c r="B216" i="23" s="1"/>
  <c r="A248" i="25"/>
  <c r="C234" i="23" s="1"/>
  <c r="A268" i="25"/>
  <c r="C275" i="23" s="1"/>
  <c r="A13" i="25"/>
  <c r="E24" i="23" s="1"/>
  <c r="A33" i="25"/>
  <c r="C49" i="23" s="1"/>
  <c r="A53" i="25"/>
  <c r="E70" i="23" s="1"/>
  <c r="A73" i="25"/>
  <c r="E88" i="23" s="1"/>
  <c r="A93" i="25"/>
  <c r="C108" i="23" s="1"/>
  <c r="A113" i="25"/>
  <c r="C121" i="23" s="1"/>
  <c r="A133" i="25"/>
  <c r="B149" i="23" s="1"/>
  <c r="A153" i="25"/>
  <c r="B165" i="23" s="1"/>
  <c r="A173" i="25"/>
  <c r="C180" i="23" s="1"/>
  <c r="A193" i="25"/>
  <c r="C191" i="23" s="1"/>
  <c r="A213" i="25"/>
  <c r="A233" i="25"/>
  <c r="C217" i="23" s="1"/>
  <c r="A253" i="25"/>
  <c r="C244" i="23" s="1"/>
  <c r="A273" i="25"/>
  <c r="C279" i="23" s="1"/>
  <c r="A18" i="25"/>
  <c r="E26" i="23" s="1"/>
  <c r="A38" i="25"/>
  <c r="C51" i="23" s="1"/>
  <c r="A58" i="25"/>
  <c r="E73" i="23" s="1"/>
  <c r="A78" i="25"/>
  <c r="E92" i="23" s="1"/>
  <c r="A98" i="25"/>
  <c r="C112" i="23" s="1"/>
  <c r="A118" i="25"/>
  <c r="C122" i="23" s="1"/>
  <c r="A138" i="25"/>
  <c r="B150" i="23" s="1"/>
  <c r="A158" i="25"/>
  <c r="C172" i="23" s="1"/>
  <c r="A178" i="25"/>
  <c r="C181" i="23" s="1"/>
  <c r="A198" i="25"/>
  <c r="C194" i="23" s="1"/>
  <c r="A218" i="25"/>
  <c r="B204" i="23" s="1"/>
  <c r="A238" i="25"/>
  <c r="B221" i="23" s="1"/>
  <c r="A258" i="25"/>
  <c r="C256" i="23" s="1"/>
  <c r="X8" i="6"/>
  <c r="F55" i="6" s="1"/>
  <c r="L212" i="23" l="1"/>
  <c r="L211" i="23"/>
  <c r="E10" i="23"/>
  <c r="E20" i="23"/>
  <c r="E48" i="23"/>
  <c r="E31" i="23"/>
  <c r="N20" i="23"/>
  <c r="N15" i="23"/>
  <c r="N14" i="23"/>
  <c r="N13" i="23"/>
  <c r="C177" i="23"/>
  <c r="L83" i="23"/>
  <c r="N16" i="23"/>
  <c r="N22" i="23"/>
  <c r="N18" i="23"/>
  <c r="N17" i="23"/>
  <c r="N21" i="23"/>
  <c r="T70" i="6"/>
  <c r="C13" i="13"/>
  <c r="B12" i="13"/>
  <c r="C11" i="13"/>
  <c r="C10" i="13"/>
  <c r="C9" i="13"/>
  <c r="C8" i="13"/>
  <c r="C6" i="13"/>
  <c r="U3" i="6" s="1"/>
  <c r="C5" i="13"/>
  <c r="C4" i="13"/>
  <c r="G20" i="6" l="1"/>
  <c r="G10" i="6"/>
  <c r="W22" i="6"/>
  <c r="N86" i="6"/>
  <c r="A1" i="19"/>
  <c r="B392" i="19" s="1"/>
  <c r="C245" i="15" s="1"/>
  <c r="A1" i="18"/>
  <c r="E6" i="18" s="1"/>
  <c r="I54" i="6"/>
  <c r="I53" i="6"/>
  <c r="K4" i="6"/>
  <c r="B397" i="19" l="1"/>
  <c r="C253" i="15" s="1"/>
  <c r="B347" i="19"/>
  <c r="C216" i="15" s="1"/>
  <c r="B27" i="19"/>
  <c r="C51" i="15" s="1"/>
  <c r="B232" i="19"/>
  <c r="C153" i="15" s="1"/>
  <c r="B177" i="19"/>
  <c r="C128" i="15" s="1"/>
  <c r="B72" i="19"/>
  <c r="C82" i="15" s="1"/>
  <c r="B237" i="19"/>
  <c r="C154" i="15" s="1"/>
  <c r="B127" i="19"/>
  <c r="C105" i="15" s="1"/>
  <c r="B337" i="19"/>
  <c r="C211" i="15" s="1"/>
  <c r="B17" i="19"/>
  <c r="C47" i="15" s="1"/>
  <c r="B132" i="19"/>
  <c r="C107" i="15" s="1"/>
  <c r="B287" i="19"/>
  <c r="C186" i="15" s="1"/>
  <c r="C21" i="18"/>
  <c r="B87" i="15" s="1"/>
  <c r="B77" i="19"/>
  <c r="C84" i="15" s="1"/>
  <c r="B187" i="19"/>
  <c r="C132" i="15" s="1"/>
  <c r="B292" i="19"/>
  <c r="C189" i="15" s="1"/>
  <c r="B197" i="15"/>
  <c r="D22" i="15"/>
  <c r="B442" i="19"/>
  <c r="C272" i="15" s="1"/>
  <c r="B422" i="19"/>
  <c r="C265" i="15" s="1"/>
  <c r="B402" i="19"/>
  <c r="C256" i="15" s="1"/>
  <c r="B382" i="19"/>
  <c r="C240" i="15" s="1"/>
  <c r="B362" i="19"/>
  <c r="C232" i="15" s="1"/>
  <c r="B342" i="19"/>
  <c r="C214" i="15" s="1"/>
  <c r="B322" i="19"/>
  <c r="C205" i="15" s="1"/>
  <c r="B302" i="19"/>
  <c r="C195" i="15" s="1"/>
  <c r="B282" i="19"/>
  <c r="C179" i="15" s="1"/>
  <c r="B262" i="19"/>
  <c r="C170" i="15" s="1"/>
  <c r="B242" i="19"/>
  <c r="C157" i="15" s="1"/>
  <c r="B222" i="19"/>
  <c r="C148" i="15" s="1"/>
  <c r="B202" i="19"/>
  <c r="C142" i="15" s="1"/>
  <c r="B182" i="19"/>
  <c r="C131" i="15" s="1"/>
  <c r="B162" i="19"/>
  <c r="C121" i="15" s="1"/>
  <c r="B142" i="19"/>
  <c r="C111" i="15" s="1"/>
  <c r="B122" i="19"/>
  <c r="C101" i="15" s="1"/>
  <c r="B102" i="19"/>
  <c r="C94" i="15" s="1"/>
  <c r="B82" i="19"/>
  <c r="C85" i="15" s="1"/>
  <c r="B62" i="19"/>
  <c r="C71" i="15" s="1"/>
  <c r="B42" i="19"/>
  <c r="C62" i="15" s="1"/>
  <c r="B22" i="19"/>
  <c r="C50" i="15" s="1"/>
  <c r="B2" i="19"/>
  <c r="B33" i="15" s="1"/>
  <c r="B437" i="19"/>
  <c r="C270" i="15" s="1"/>
  <c r="B412" i="19"/>
  <c r="C260" i="15" s="1"/>
  <c r="B387" i="19"/>
  <c r="C242" i="15" s="1"/>
  <c r="B357" i="19"/>
  <c r="C230" i="15" s="1"/>
  <c r="B332" i="19"/>
  <c r="C209" i="15" s="1"/>
  <c r="B307" i="19"/>
  <c r="C198" i="15" s="1"/>
  <c r="B277" i="19"/>
  <c r="C176" i="15" s="1"/>
  <c r="B252" i="19"/>
  <c r="C163" i="15" s="1"/>
  <c r="B227" i="19"/>
  <c r="C151" i="15" s="1"/>
  <c r="B197" i="19"/>
  <c r="C140" i="15" s="1"/>
  <c r="B172" i="19"/>
  <c r="C126" i="15" s="1"/>
  <c r="B147" i="19"/>
  <c r="C113" i="15" s="1"/>
  <c r="B117" i="19"/>
  <c r="C100" i="15" s="1"/>
  <c r="B92" i="19"/>
  <c r="C89" i="15" s="1"/>
  <c r="B67" i="19"/>
  <c r="C76" i="15" s="1"/>
  <c r="B37" i="19"/>
  <c r="C55" i="15" s="1"/>
  <c r="B12" i="19"/>
  <c r="C45" i="15" s="1"/>
  <c r="B432" i="19"/>
  <c r="C268" i="15" s="1"/>
  <c r="B407" i="19"/>
  <c r="C258" i="15" s="1"/>
  <c r="B377" i="19"/>
  <c r="C237" i="15" s="1"/>
  <c r="B352" i="19"/>
  <c r="C226" i="15" s="1"/>
  <c r="B327" i="19"/>
  <c r="C207" i="15" s="1"/>
  <c r="B297" i="19"/>
  <c r="C192" i="15" s="1"/>
  <c r="B272" i="19"/>
  <c r="C174" i="15" s="1"/>
  <c r="B247" i="19"/>
  <c r="C158" i="15" s="1"/>
  <c r="B217" i="19"/>
  <c r="C146" i="15" s="1"/>
  <c r="B192" i="19"/>
  <c r="C137" i="15" s="1"/>
  <c r="B167" i="19"/>
  <c r="C124" i="15" s="1"/>
  <c r="B137" i="19"/>
  <c r="C109" i="15" s="1"/>
  <c r="B112" i="19"/>
  <c r="C98" i="15" s="1"/>
  <c r="B87" i="19"/>
  <c r="C88" i="15" s="1"/>
  <c r="B57" i="19"/>
  <c r="C70" i="15" s="1"/>
  <c r="B32" i="19"/>
  <c r="C53" i="15" s="1"/>
  <c r="B7" i="19"/>
  <c r="C40" i="15" s="1"/>
  <c r="B47" i="19"/>
  <c r="C64" i="15" s="1"/>
  <c r="B97" i="19"/>
  <c r="C91" i="15" s="1"/>
  <c r="B152" i="19"/>
  <c r="C116" i="15" s="1"/>
  <c r="B207" i="19"/>
  <c r="C143" i="15" s="1"/>
  <c r="B257" i="19"/>
  <c r="C164" i="15" s="1"/>
  <c r="B312" i="19"/>
  <c r="C200" i="15" s="1"/>
  <c r="B367" i="19"/>
  <c r="C234" i="15" s="1"/>
  <c r="B417" i="19"/>
  <c r="C263" i="15" s="1"/>
  <c r="E26" i="18"/>
  <c r="E16" i="18"/>
  <c r="A8" i="18"/>
  <c r="C6" i="15" s="1"/>
  <c r="C1" i="18"/>
  <c r="D2" i="15" s="1"/>
  <c r="C31" i="18"/>
  <c r="C16" i="18"/>
  <c r="C6" i="18"/>
  <c r="C26" i="18"/>
  <c r="E11" i="18"/>
  <c r="E1" i="18"/>
  <c r="E21" i="18"/>
  <c r="C11" i="18"/>
  <c r="B52" i="19"/>
  <c r="C67" i="15" s="1"/>
  <c r="B107" i="19"/>
  <c r="C97" i="15" s="1"/>
  <c r="B157" i="19"/>
  <c r="C118" i="15" s="1"/>
  <c r="B212" i="19"/>
  <c r="C145" i="15" s="1"/>
  <c r="B267" i="19"/>
  <c r="C171" i="15" s="1"/>
  <c r="B317" i="19"/>
  <c r="C203" i="15" s="1"/>
  <c r="B372" i="19"/>
  <c r="C235" i="15" s="1"/>
  <c r="B427" i="19"/>
  <c r="C266" i="15" s="1"/>
  <c r="T71" i="6"/>
  <c r="D14" i="15" l="1"/>
  <c r="B115" i="15"/>
  <c r="D18" i="15"/>
  <c r="B239" i="15"/>
  <c r="D30" i="15"/>
  <c r="B49" i="15"/>
  <c r="D10" i="15"/>
  <c r="B233" i="15"/>
  <c r="D28" i="15"/>
  <c r="B39" i="15"/>
  <c r="D8" i="15"/>
  <c r="B202" i="15"/>
  <c r="D24" i="15"/>
  <c r="B104" i="15"/>
  <c r="D16" i="15"/>
  <c r="B136" i="15"/>
  <c r="D20" i="15"/>
  <c r="B66" i="15"/>
  <c r="D12" i="15"/>
  <c r="D26" i="15"/>
  <c r="B225" i="15"/>
  <c r="T72" i="6"/>
  <c r="T74" i="6"/>
  <c r="U1" i="6" l="1"/>
  <c r="W12" i="6"/>
  <c r="W7" i="6"/>
  <c r="W2" i="6"/>
  <c r="X27" i="6"/>
  <c r="W1" i="6"/>
  <c r="U2" i="6"/>
  <c r="U7" i="6" l="1"/>
  <c r="U9" i="6"/>
  <c r="U8" i="6"/>
  <c r="U6" i="6" s="1"/>
  <c r="I47" i="6" l="1"/>
  <c r="X4" i="6"/>
  <c r="V6" i="6"/>
  <c r="V1" i="6" s="1"/>
  <c r="G67" i="6" l="1"/>
  <c r="W17" i="6" l="1"/>
  <c r="C85" i="6" s="1"/>
  <c r="X7" i="6" l="1"/>
  <c r="X6" i="6"/>
  <c r="Z39" i="6"/>
  <c r="Z38" i="6"/>
  <c r="F53" i="6" l="1"/>
  <c r="Z1" i="6"/>
  <c r="Y1" i="6"/>
  <c r="Q49" i="6" s="1"/>
  <c r="I77" i="6" s="1"/>
  <c r="I78" i="6" s="1"/>
  <c r="I79" i="6" s="1"/>
  <c r="X3" i="6"/>
  <c r="F54" i="6"/>
  <c r="Z29" i="6"/>
  <c r="Z32" i="6"/>
  <c r="Z28" i="6"/>
  <c r="Z37" i="6"/>
  <c r="Z33" i="6"/>
  <c r="Z36" i="6"/>
  <c r="Z24" i="6"/>
  <c r="Z25" i="6"/>
  <c r="X2" i="6"/>
  <c r="H49" i="6"/>
  <c r="U21" i="6" l="1"/>
  <c r="N46" i="6" s="1"/>
  <c r="U32" i="6" l="1"/>
  <c r="U31" i="6"/>
  <c r="V30" i="6"/>
  <c r="U29" i="6"/>
  <c r="V28" i="6"/>
  <c r="U28" i="6"/>
  <c r="V27" i="6" l="1"/>
  <c r="K77" i="6" l="1"/>
  <c r="L77" i="6" s="1"/>
  <c r="N77" i="6" s="1"/>
  <c r="K78" i="6"/>
  <c r="L78" i="6" s="1"/>
  <c r="N78" i="6" l="1"/>
  <c r="N80" i="6" s="1"/>
  <c r="L79" i="6"/>
  <c r="P46" i="6"/>
  <c r="U11" i="6"/>
  <c r="N81" i="6" l="1"/>
  <c r="N82" i="6" s="1"/>
  <c r="L81" i="6"/>
  <c r="L82" i="6"/>
  <c r="N71" i="6"/>
  <c r="X22" i="6"/>
  <c r="O71" i="6" s="1"/>
  <c r="U16" i="6"/>
  <c r="E8" i="6" s="1"/>
  <c r="H8" i="6" s="1"/>
  <c r="A1" i="13"/>
  <c r="K16" i="13" s="1"/>
  <c r="D78" i="6" s="1"/>
  <c r="A1" i="5"/>
  <c r="A83" i="5" s="1"/>
  <c r="D33" i="6" s="1"/>
  <c r="T32" i="6" s="1"/>
  <c r="J20" i="6" l="1"/>
  <c r="J10" i="6"/>
  <c r="K31" i="6"/>
  <c r="L33" i="6"/>
  <c r="N29" i="6"/>
  <c r="F31" i="6"/>
  <c r="H9" i="6"/>
  <c r="A3" i="5"/>
  <c r="C32" i="6" s="1"/>
  <c r="A78" i="5"/>
  <c r="E92" i="6" s="1"/>
  <c r="K21" i="13"/>
  <c r="E80" i="6" s="1"/>
  <c r="A23" i="13"/>
  <c r="D82" i="6" s="1"/>
  <c r="J50" i="6"/>
  <c r="A68" i="5"/>
  <c r="E90" i="6" s="1"/>
  <c r="A43" i="5"/>
  <c r="T69" i="6" s="1"/>
  <c r="L72" i="6" s="1"/>
  <c r="I31" i="13"/>
  <c r="D53" i="6" s="1"/>
  <c r="O16" i="13"/>
  <c r="F17" i="6" s="1"/>
  <c r="O21" i="13"/>
  <c r="C30" i="6" s="1"/>
  <c r="I26" i="13"/>
  <c r="I30" i="6" s="1"/>
  <c r="A63" i="5"/>
  <c r="B39" i="6" s="1"/>
  <c r="G26" i="13"/>
  <c r="O6" i="13"/>
  <c r="O11" i="13"/>
  <c r="H81" i="6" s="1"/>
  <c r="O1" i="13"/>
  <c r="C46" i="6" s="1"/>
  <c r="M12" i="13"/>
  <c r="B17" i="6" s="1"/>
  <c r="A18" i="13"/>
  <c r="A5" i="6" s="1"/>
  <c r="M17" i="13"/>
  <c r="H85" i="6" s="1"/>
  <c r="M22" i="13"/>
  <c r="M85" i="6" s="1"/>
  <c r="K11" i="13"/>
  <c r="C20" i="6" s="1"/>
  <c r="C23" i="13"/>
  <c r="C23" i="6" s="1"/>
  <c r="C38" i="13"/>
  <c r="A23" i="5"/>
  <c r="F59" i="6" s="1"/>
  <c r="A33" i="5"/>
  <c r="T73" i="6" s="1"/>
  <c r="A58" i="5"/>
  <c r="F62" i="6" s="1"/>
  <c r="M2" i="13"/>
  <c r="F61" i="6" s="1"/>
  <c r="M1" i="13"/>
  <c r="F60" i="6" s="1"/>
  <c r="E11" i="13"/>
  <c r="N100" i="6" s="1"/>
  <c r="C28" i="13"/>
  <c r="C22" i="6" s="1"/>
  <c r="A18" i="5"/>
  <c r="F57" i="6" s="1"/>
  <c r="A28" i="5"/>
  <c r="F58" i="6" s="1"/>
  <c r="G1" i="13"/>
  <c r="H23" i="6" s="1"/>
  <c r="C33" i="13"/>
  <c r="C100" i="6" s="1"/>
  <c r="A73" i="5"/>
  <c r="C28" i="6" s="1"/>
  <c r="A53" i="5"/>
  <c r="C95" i="6" s="1"/>
  <c r="A38" i="5"/>
  <c r="T68" i="6" s="1"/>
  <c r="K1" i="13"/>
  <c r="C49" i="6" s="1"/>
  <c r="A48" i="5"/>
  <c r="E86" i="6" s="1"/>
  <c r="A8" i="5"/>
  <c r="C25" i="6" s="1"/>
  <c r="E36" i="13"/>
  <c r="E6" i="13"/>
  <c r="L85" i="6" s="1"/>
  <c r="E16" i="13"/>
  <c r="Q48" i="6" s="1"/>
  <c r="I6" i="13"/>
  <c r="K76" i="6" s="1"/>
  <c r="I11" i="13"/>
  <c r="A2" i="6" s="1"/>
  <c r="E1" i="13"/>
  <c r="C21" i="6" s="1"/>
  <c r="G21" i="13"/>
  <c r="G11" i="13"/>
  <c r="I21" i="13"/>
  <c r="C71" i="6" s="1"/>
  <c r="J6" i="6"/>
  <c r="G31" i="13"/>
  <c r="O23" i="6" s="1"/>
  <c r="E21" i="13"/>
  <c r="C37" i="6" s="1"/>
  <c r="A28" i="13"/>
  <c r="G16" i="13"/>
  <c r="E26" i="13"/>
  <c r="I16" i="13"/>
  <c r="B7" i="6" s="1"/>
  <c r="I1" i="13"/>
  <c r="E85" i="6" s="1"/>
  <c r="K6" i="13"/>
  <c r="C36" i="6" s="1"/>
  <c r="G6" i="13"/>
  <c r="C18" i="6" s="1"/>
  <c r="C18" i="13"/>
  <c r="C103" i="6" s="1"/>
  <c r="E31" i="13"/>
  <c r="A13" i="5"/>
  <c r="D44" i="6" s="1"/>
  <c r="D81" i="6" l="1"/>
  <c r="A4" i="6"/>
  <c r="C67" i="6"/>
  <c r="C19" i="6"/>
  <c r="C72" i="6"/>
  <c r="D57" i="6"/>
  <c r="C8" i="6"/>
  <c r="O13" i="6"/>
  <c r="H13" i="6"/>
  <c r="C12" i="6"/>
  <c r="C9" i="6"/>
  <c r="C15" i="6"/>
  <c r="C13" i="6"/>
  <c r="C10" i="6"/>
  <c r="N28" i="6"/>
  <c r="M58" i="6"/>
  <c r="N37" i="6"/>
  <c r="C11" i="6"/>
</calcChain>
</file>

<file path=xl/sharedStrings.xml><?xml version="1.0" encoding="utf-8"?>
<sst xmlns="http://schemas.openxmlformats.org/spreadsheetml/2006/main" count="1748" uniqueCount="1511">
  <si>
    <t>Nº Contribuinte:</t>
  </si>
  <si>
    <t>Morada:</t>
  </si>
  <si>
    <t>Código Postal:</t>
  </si>
  <si>
    <t>Localidade:</t>
  </si>
  <si>
    <t>Telefone:</t>
  </si>
  <si>
    <t>Cargo:</t>
  </si>
  <si>
    <t>Data:</t>
  </si>
  <si>
    <t>Pais:</t>
  </si>
  <si>
    <t>NIF:</t>
  </si>
  <si>
    <t>Address:</t>
  </si>
  <si>
    <t>Dirección:</t>
  </si>
  <si>
    <t>Job:</t>
  </si>
  <si>
    <t>Country:</t>
  </si>
  <si>
    <t>Português</t>
  </si>
  <si>
    <t>English</t>
  </si>
  <si>
    <t>Español</t>
  </si>
  <si>
    <t>Zip Code:</t>
  </si>
  <si>
    <t>Date:</t>
  </si>
  <si>
    <t>Fecha:</t>
  </si>
  <si>
    <t>Town:</t>
  </si>
  <si>
    <t>Assinatura:</t>
  </si>
  <si>
    <t>Signature:</t>
  </si>
  <si>
    <t>Firma:</t>
  </si>
  <si>
    <t>Phone:</t>
  </si>
  <si>
    <t>Teléfono:</t>
  </si>
  <si>
    <t>Valor</t>
  </si>
  <si>
    <t>Cost</t>
  </si>
  <si>
    <t>Campos Obrigatórios</t>
  </si>
  <si>
    <t>Required Fields</t>
  </si>
  <si>
    <t>Campos Obligatórios</t>
  </si>
  <si>
    <r>
      <rPr>
        <b/>
        <sz val="8"/>
        <color rgb="FFFF0000"/>
        <rFont val="Rockwell Extra Bold"/>
        <family val="1"/>
      </rPr>
      <t>*</t>
    </r>
    <r>
      <rPr>
        <b/>
        <sz val="8"/>
        <color rgb="FFFF0000"/>
        <rFont val="Calibri"/>
        <family val="2"/>
      </rPr>
      <t xml:space="preserve"> </t>
    </r>
  </si>
  <si>
    <t>REQUISIÇÃO DE PARTICIPAÇÃO</t>
  </si>
  <si>
    <t>REQUEST FOR PARTICIPATION</t>
  </si>
  <si>
    <t>SOLICITUD DE PARTICIPACIÓN</t>
  </si>
  <si>
    <t>unid.</t>
  </si>
  <si>
    <t>unit</t>
  </si>
  <si>
    <t>Ciudad:</t>
  </si>
  <si>
    <t>TOTAL</t>
  </si>
  <si>
    <t>Campo Obrigatório</t>
  </si>
  <si>
    <t>Coût</t>
  </si>
  <si>
    <t>Titre:</t>
  </si>
  <si>
    <t>Code Postal:</t>
  </si>
  <si>
    <t>Pays:</t>
  </si>
  <si>
    <t>Téléphone:</t>
  </si>
  <si>
    <t>Adresse:</t>
  </si>
  <si>
    <t>Ville:</t>
  </si>
  <si>
    <t>Nº Contribuable:</t>
  </si>
  <si>
    <t>DEMANDE DE PARTICIPATION</t>
  </si>
  <si>
    <t>Campo Obligatorio</t>
  </si>
  <si>
    <r>
      <rPr>
        <sz val="8"/>
        <color rgb="FFFF0000"/>
        <rFont val="Rockwell Extra Bold"/>
        <family val="1"/>
      </rPr>
      <t xml:space="preserve">* </t>
    </r>
    <r>
      <rPr>
        <sz val="8"/>
        <color theme="3"/>
        <rFont val="Calibri"/>
        <family val="2"/>
      </rPr>
      <t>Email:</t>
    </r>
  </si>
  <si>
    <t>Email:</t>
  </si>
  <si>
    <t>e  o</t>
  </si>
  <si>
    <t>and  the</t>
  </si>
  <si>
    <t>y  el</t>
  </si>
  <si>
    <t>et le</t>
  </si>
  <si>
    <t>REGULAMENTO GERAL DA FIL</t>
  </si>
  <si>
    <t>GENERAL REGULATIONS FIL</t>
  </si>
  <si>
    <t>REGLAMENTO GENERAL DE FIL</t>
  </si>
  <si>
    <t>RÈGLEMENT GÉNÉRAL DE FIL</t>
  </si>
  <si>
    <t>Nome do Responsável pela Participação:</t>
  </si>
  <si>
    <t>Nom du Responsable pour la Participation:</t>
  </si>
  <si>
    <t>Nombre del Responsable por la Participación:</t>
  </si>
  <si>
    <t>DADOS DO EXPOSITOR</t>
  </si>
  <si>
    <t>EXHIBITOR'S INFORMATION</t>
  </si>
  <si>
    <t>DATOS DEL EXPOSITOR</t>
  </si>
  <si>
    <r>
      <rPr>
        <b/>
        <sz val="8"/>
        <color rgb="FFFF0000"/>
        <rFont val="Rockwell Extra Bold"/>
        <family val="1"/>
      </rPr>
      <t xml:space="preserve">* </t>
    </r>
  </si>
  <si>
    <t>●</t>
  </si>
  <si>
    <t>Quant.</t>
  </si>
  <si>
    <t>Qty</t>
  </si>
  <si>
    <t>Cant.</t>
  </si>
  <si>
    <t>Qté</t>
  </si>
  <si>
    <t>para:</t>
  </si>
  <si>
    <t>to:</t>
  </si>
  <si>
    <t>a:</t>
  </si>
  <si>
    <t>à:</t>
  </si>
  <si>
    <t>Pagamento a favor de:    LISBOA-FEIRAS CONGRESSOS E EVENTOS   (referência)</t>
  </si>
  <si>
    <t>Payment in favor of:    LISBOA-FEIRAS CONGRESSOS E EVENTOS   (reference)</t>
  </si>
  <si>
    <t>Pago a favor de:    LISBOA-FEIRAS CONGRESSOS E EVENTOS   (referencia)</t>
  </si>
  <si>
    <t>Paiement en faveur de:    LISBOA-FEIRAS CONGRESSOS E EVENTOS   (référence)</t>
  </si>
  <si>
    <t>Français</t>
  </si>
  <si>
    <t>Language / Idioma / Idiome</t>
  </si>
  <si>
    <t>Web:</t>
  </si>
  <si>
    <t>DONNÉES DU EXPOSANT</t>
  </si>
  <si>
    <t>Champs Obligatoires</t>
  </si>
  <si>
    <t>Champ Obligatoire</t>
  </si>
  <si>
    <t>MATERIAL GRÁFICO</t>
  </si>
  <si>
    <t>GRAPHIC MATERIAL</t>
  </si>
  <si>
    <t>MATERIEL GRAPHIQUE</t>
  </si>
  <si>
    <t>btl@ccl.fil.pt</t>
  </si>
  <si>
    <t>Fax: 00-351-21-892 15 55</t>
  </si>
  <si>
    <t>SIM</t>
  </si>
  <si>
    <t>NÃO</t>
  </si>
  <si>
    <t>YES</t>
  </si>
  <si>
    <t>NO</t>
  </si>
  <si>
    <t>SÍ</t>
  </si>
  <si>
    <t>OUI</t>
  </si>
  <si>
    <t>NON</t>
  </si>
  <si>
    <t>VAT Number:</t>
  </si>
  <si>
    <t xml:space="preserve">If it is an Autonomous Region, indicate which:    (Only applies to Portuguese Companies)   </t>
  </si>
  <si>
    <t xml:space="preserve">Si es una Región Autonómica, indique cual:    (Sólo se aplica a las Empresas Portuguesas)   </t>
  </si>
  <si>
    <t xml:space="preserve">S'il s'agit une Région Autonome, indiquer lequel:    (s'applique uniquement aux Entreprises Portugaises)  </t>
  </si>
  <si>
    <t>Ler+</t>
  </si>
  <si>
    <t>Read+</t>
  </si>
  <si>
    <t>Leer+</t>
  </si>
  <si>
    <t>Lire+</t>
  </si>
  <si>
    <t>Leia atentamente as</t>
  </si>
  <si>
    <t>Read them carefully</t>
  </si>
  <si>
    <t>Lea con atención las</t>
  </si>
  <si>
    <t>Lire attentivement les</t>
  </si>
  <si>
    <t>(Máximo 20 caracteres)</t>
  </si>
  <si>
    <t>(Maximum 20 characters)</t>
  </si>
  <si>
    <t>(Maximum 20 caractères)</t>
  </si>
  <si>
    <t>CONSUMO DE ENERGIA</t>
  </si>
  <si>
    <t>ENERGY CONSUMPTION</t>
  </si>
  <si>
    <t>CONSUMO DE ENERGÍA</t>
  </si>
  <si>
    <t>CONSOMMATION D’ÉNERGIE</t>
  </si>
  <si>
    <t>QUOTA DE INSCRIÇÃO</t>
  </si>
  <si>
    <t>REGISTRATION FEE</t>
  </si>
  <si>
    <t>CUOTA DE INSCRIPCIÓN</t>
  </si>
  <si>
    <t>FEE D'NSCRIPTION</t>
  </si>
  <si>
    <r>
      <t xml:space="preserve">Acesso exclusivo à </t>
    </r>
    <r>
      <rPr>
        <b/>
        <sz val="8"/>
        <color theme="3"/>
        <rFont val="Calibri"/>
        <family val="2"/>
      </rPr>
      <t>Zona Lounge</t>
    </r>
    <r>
      <rPr>
        <sz val="8"/>
        <color theme="3"/>
        <rFont val="Calibri"/>
        <family val="2"/>
      </rPr>
      <t xml:space="preserve"> para almoços de negócios com clientes</t>
    </r>
  </si>
  <si>
    <t>Exclusive access to the Lounge Area for business lunches with clients</t>
  </si>
  <si>
    <t>Acceso exclusivo a la Zona Lounge para almuerzos de negocios con clientes</t>
  </si>
  <si>
    <t>un accès exclusif à l'Area Lounge pour les déjeuners d'affaires avec les clients</t>
  </si>
  <si>
    <t>ATTENDEES</t>
  </si>
  <si>
    <t>NOME A FIGURAR NO ESPAÇO</t>
  </si>
  <si>
    <t>NAME TO FIGURE IN THE SPACE</t>
  </si>
  <si>
    <t>NOMBRE A FIGURAR EN EL ESPACIO</t>
  </si>
  <si>
    <t>NOM À FIGURER DANS L'ESPACE</t>
  </si>
  <si>
    <t>PT</t>
  </si>
  <si>
    <t xml:space="preserve">PT </t>
  </si>
  <si>
    <t xml:space="preserve">Se for uma REGIÃO AUTÓNOMA, indique qual:    (Aplica-se apenas às Empresas Portuguesas)   </t>
  </si>
  <si>
    <r>
      <rPr>
        <b/>
        <sz val="9"/>
        <color theme="3"/>
        <rFont val="Calibri"/>
        <family val="2"/>
        <scheme val="minor"/>
      </rPr>
      <t>Caixa Geral de Depósitos –</t>
    </r>
    <r>
      <rPr>
        <b/>
        <sz val="10"/>
        <color theme="3"/>
        <rFont val="Calibri"/>
        <family val="2"/>
        <scheme val="minor"/>
      </rPr>
      <t xml:space="preserve"> IBAN PT50 0035 0557 00028190130 46 – </t>
    </r>
    <r>
      <rPr>
        <b/>
        <sz val="9"/>
        <color theme="3"/>
        <rFont val="Calibri"/>
        <family val="2"/>
        <scheme val="minor"/>
      </rPr>
      <t>BIC/SWIFT:</t>
    </r>
    <r>
      <rPr>
        <b/>
        <sz val="10"/>
        <color theme="3"/>
        <rFont val="Calibri"/>
        <family val="2"/>
        <scheme val="minor"/>
      </rPr>
      <t xml:space="preserve"> CGDIPTPL</t>
    </r>
  </si>
  <si>
    <r>
      <rPr>
        <b/>
        <sz val="9"/>
        <color theme="3"/>
        <rFont val="Calibri"/>
        <family val="2"/>
        <scheme val="minor"/>
      </rPr>
      <t xml:space="preserve">Banco Montepio Geral  -  </t>
    </r>
    <r>
      <rPr>
        <b/>
        <sz val="10"/>
        <color theme="3"/>
        <rFont val="Calibri"/>
        <family val="2"/>
        <scheme val="minor"/>
      </rPr>
      <t>IBAN: PT50 0036 0088 9910 0059 356 91</t>
    </r>
    <r>
      <rPr>
        <b/>
        <sz val="9"/>
        <color theme="3"/>
        <rFont val="Calibri"/>
        <family val="2"/>
        <scheme val="minor"/>
      </rPr>
      <t xml:space="preserve"> -  BIC/SWIFT:</t>
    </r>
    <r>
      <rPr>
        <b/>
        <sz val="10"/>
        <color theme="3"/>
        <rFont val="Calibri"/>
        <family val="2"/>
        <scheme val="minor"/>
      </rPr>
      <t xml:space="preserve"> MPIOPTPL</t>
    </r>
  </si>
  <si>
    <t>SELECCIONE PARTICIPAÇÃO:</t>
  </si>
  <si>
    <t>SELECT PARTICIPATION:</t>
  </si>
  <si>
    <t>SELECCIONE PARTICIPACIÓN:</t>
  </si>
  <si>
    <t>NORMAS DE PARTICIPAÇÃO</t>
  </si>
  <si>
    <t>PARTICIPATION RULES</t>
  </si>
  <si>
    <t>NORMAS DE PARTICIPACIÓN</t>
  </si>
  <si>
    <t>RÈGLES DE PARTICIPATION</t>
  </si>
  <si>
    <t>1º dia de Feira</t>
  </si>
  <si>
    <t>Entrega de Stand</t>
  </si>
  <si>
    <t>Declaramos querer participar no certame acima indicado, nas condições da presente Requisição e do Regulamento Geral da FIL, de que tomámos conhecimento e que aceitamos.  Comprometemo-nos a ENVIAR O COMPROVATIVO DO PAGAMENTO INICIAL referente ao valor estimado para a nossa participação e a liquidar o restante nos termos das normas aplicáveis ao Certame.</t>
  </si>
  <si>
    <t>We declare that we want to participate in the above event, under the conditions of this request and the FIL General Regulations, of which we are aware and declare that we accept. We undertake to SEND THE PROOF OF INITIAL PAYMENT referring to the estimated value of our participation and to liquidate the remainder according to the rules applicable to the Event.</t>
  </si>
  <si>
    <t>Declaramos querer participar en el certamen antes mencionado, en las condiciones de la presente Solicitud y del Reglamento General de FIL, del cual tenemos conocimiento y declaramos aceptar.  Nos comprometemos a ENVIAR EL COMPROBANTE DEL PAGO INICIAL referente al valor estimado para nuestra participación y liquidar el resto de acuerdo con las normas aplicables al Certamen.</t>
  </si>
  <si>
    <t>Nous déclarons vouloir participer à l'événement ci-dessus, dans les conditions de la présente demande et Règlement Général de la FIL, dont nous avons connaissance et déclarons accepter. Nous nous engageons à ENVOYER LA PREUVE DE PAIEMENT INITIAL faisant référence à la valeur estimée de notre participation et de liquider le reste selon les règles applicables au Événement.</t>
  </si>
  <si>
    <t>DADOS DE FACTURAÇÃO</t>
  </si>
  <si>
    <t>INVOICE INFORMATION</t>
  </si>
  <si>
    <t>DATOS DE FACTURACIÓN</t>
  </si>
  <si>
    <t>DONNÉES DE FACTURATION</t>
  </si>
  <si>
    <t>Fax:</t>
  </si>
  <si>
    <t>SUB-TOTAL</t>
  </si>
  <si>
    <t>taxa de IVA</t>
  </si>
  <si>
    <t>VAT rate</t>
  </si>
  <si>
    <t>tasa de IVA</t>
  </si>
  <si>
    <t>taux de TVA</t>
  </si>
  <si>
    <t>com a entrega de</t>
  </si>
  <si>
    <t>with delivery of</t>
  </si>
  <si>
    <t>con la entrega de</t>
  </si>
  <si>
    <t>avec livraison de</t>
  </si>
  <si>
    <t>(com a entrega da Requisição)</t>
  </si>
  <si>
    <t>(with the delivery of the Request)</t>
  </si>
  <si>
    <t>(con la entrega de la Solicitud)</t>
  </si>
  <si>
    <t>(avec la livraison de la Demande)</t>
  </si>
  <si>
    <t>Enviar para:</t>
  </si>
  <si>
    <t>Send to:</t>
  </si>
  <si>
    <t>Enviar a:</t>
  </si>
  <si>
    <t>Envoyer à:</t>
  </si>
  <si>
    <t>BTL VILLAGE</t>
  </si>
  <si>
    <t>Pág. 2</t>
  </si>
  <si>
    <t>LISBOA-FEIRAS CONGRESSOS E EVENTOS-FCE / ASSOCIAÇÃO EMPRESARIAL</t>
  </si>
  <si>
    <t>Atenção</t>
  </si>
  <si>
    <t>SE FOR DIFERENTE dos Dados do Expositor</t>
  </si>
  <si>
    <t>IF DIFFERENT Exhibitor's Information</t>
  </si>
  <si>
    <t>SI ES DISTINTO de los Datos del Expositor</t>
  </si>
  <si>
    <t>SI DIFFÉRENTE des Donnés du Exposant</t>
  </si>
  <si>
    <t>INDIQUE A DATA DE INSCRIÇÃO NA FEIRA</t>
  </si>
  <si>
    <t>INDICATE DATE OF REGISTRATION THE FAIR</t>
  </si>
  <si>
    <t xml:space="preserve">INDIQUE FECHA DE INSCRIPCIÓN EN LA FERIA </t>
  </si>
  <si>
    <t>INDIQUER DATE D'INSCRIPTION A LA FOIRE</t>
  </si>
  <si>
    <t>Inserção Catálogo</t>
  </si>
  <si>
    <t xml:space="preserve">Seguro Responsabilidade Civil </t>
  </si>
  <si>
    <t>Insertion Catalog</t>
  </si>
  <si>
    <t>Civil Liability Insurance</t>
  </si>
  <si>
    <t>Inserción Catálogo</t>
  </si>
  <si>
    <t>Seguro Responsabilidad Civil</t>
  </si>
  <si>
    <t>Insertion Catalogue</t>
  </si>
  <si>
    <t>Assurance de Responsabilité Civile</t>
  </si>
  <si>
    <t>A Lisboa-FCE poderá alterar, a todo o tempo, o valor dos preços e encargos fixados para participação no evento, bem como rever as condições de participação, se as condições de mercado ou razões comerciais o impuserem, ou se alterarem as circunstâncias em que os mesmos foram definidos. As alterações apenas se aplicarão para as inscrições efectuadas a partir da data de comunicação/divulgação das mesmas.</t>
  </si>
  <si>
    <t>The Lisbon-FCE may at any time alter the prices and charges set for participation in the event, as well as review the conditions of participation, if market conditions or commercial reasons so require, or change the circumstances in which they were defined. 
The amendments will only apply to registrations made as of the date of communication / disclosure of the same.</t>
  </si>
  <si>
    <t>Lisboa-FCE puede cambiar los precios y cargos establecidos para la participación en el evento, así como revisar condiciones de participación, si las condiciones del mercado o razones comerciales así lo requieran, o si cambian las circunstancias en que fueron definidas. Las modificaciones solo se aplicarán a las inscripciones realizadas a partir de la fecha de comunicación/divulgación de los mismos.</t>
  </si>
  <si>
    <t>Le Lisbon-FCE peut à tout moment modifier les prix et les frais fixés pour la participation à la manifestation, revoir les conditions de participation, si les conditions du marché ou les raisons commerciales le requièrent, ou modifier les circonstances dans lesquelles ils ont été définis. Les modifications ne s'appliqueront qu'aux enregistrements effectués à la date de la communication / divulgation de la même chose.</t>
  </si>
  <si>
    <t xml:space="preserve">Vão enviar NOTA DE ENCOMENDA?  </t>
  </si>
  <si>
    <t xml:space="preserve">Will you send ORDER FORM?  </t>
  </si>
  <si>
    <t xml:space="preserve">¿Van a enviar ORDEN DE PEDIDO?  </t>
  </si>
  <si>
    <t xml:space="preserve">Enverrez-vous BON DE COMMANDE?  </t>
  </si>
  <si>
    <t>Inclui</t>
  </si>
  <si>
    <t>Includes</t>
  </si>
  <si>
    <t>Incluye</t>
  </si>
  <si>
    <t>Inclut</t>
  </si>
  <si>
    <t>Atenção!</t>
  </si>
  <si>
    <t>Attention!</t>
  </si>
  <si>
    <t>¡Atención!</t>
  </si>
  <si>
    <t>Até ao dia</t>
  </si>
  <si>
    <t>Until the day</t>
  </si>
  <si>
    <t>Hasta el día</t>
  </si>
  <si>
    <t>Jusqu'au jour</t>
  </si>
  <si>
    <t>Data expirou em</t>
  </si>
  <si>
    <t>Date expired in</t>
  </si>
  <si>
    <t>Fecha vencida en</t>
  </si>
  <si>
    <t>Date expirée en</t>
  </si>
  <si>
    <t>Após o dia</t>
  </si>
  <si>
    <t>After the day</t>
  </si>
  <si>
    <t>Después del día</t>
  </si>
  <si>
    <t>Après jour</t>
  </si>
  <si>
    <t>Quota Remoção de Resíduos (Remoção de Resíduos das áreas comuns na Montagem e Realização)</t>
  </si>
  <si>
    <t>Removal of Wastes Fee (Removal of Wastes of the common áreas in the Assembly and Realization)</t>
  </si>
  <si>
    <t>Cuota Recogida de Resíduos (Recogida de Resíduos de las áreas comunes durante el Montaje y Realización)</t>
  </si>
  <si>
    <t>Fee Retrait de Déchets (Retrait de Déchets d'espaces communs pendant l'Assemblée et la Réalisation)</t>
  </si>
  <si>
    <t>PREÇO</t>
  </si>
  <si>
    <t>PRICE</t>
  </si>
  <si>
    <t>PRECIO</t>
  </si>
  <si>
    <t>PRIX</t>
  </si>
  <si>
    <t>30 Pulseiras VIP com logo da Empresa para distribuição pelos convidados</t>
  </si>
  <si>
    <t>30 VIP Company Logo Bracelets for guest distribution</t>
  </si>
  <si>
    <t>30 Pulseras VIP con logo de la Empresa para su distribución a los invitados</t>
  </si>
  <si>
    <t>30 bracelets VIPS avec le logo de votre entreprise pour la distribution pour les invités</t>
  </si>
  <si>
    <t>1 Logo da Empresa no mural da entrada do BTL Village</t>
  </si>
  <si>
    <t>1 Company logo on the BTL Village entrance mural</t>
  </si>
  <si>
    <t>1  Logo de la Empresa en el mural de entrada de BTL Village</t>
  </si>
  <si>
    <t>1 Logo de l'Entreprise dans le murale d'entrée BTL Village</t>
  </si>
  <si>
    <r>
      <rPr>
        <b/>
        <sz val="10"/>
        <color theme="3"/>
        <rFont val="Calibri"/>
        <family val="2"/>
      </rPr>
      <t>UNICRE</t>
    </r>
    <r>
      <rPr>
        <b/>
        <sz val="9"/>
        <color theme="3"/>
        <rFont val="Calibri"/>
        <family val="2"/>
      </rPr>
      <t xml:space="preserve">  </t>
    </r>
    <r>
      <rPr>
        <b/>
        <sz val="8"/>
        <color theme="3"/>
        <rFont val="Calibri"/>
        <family val="2"/>
      </rPr>
      <t>(VISA, Mastercard, American Express)</t>
    </r>
  </si>
  <si>
    <t>https://pagamentos.reduniq.pt/payments/3123865/cclfil/</t>
  </si>
  <si>
    <t>(os dados recolhidos são facultados pelo titular no quadro das obrigações contratuais com a Lisboa-FCE e serão mantidos enquanto durar tal relação e para esse efeito)</t>
  </si>
  <si>
    <t>(data collected is provided by the bank / identification cardholder within the framework of the contractual obligations with Lisboa-FCE and will be kept for the length of the contractual relationship and for that effect)</t>
  </si>
  <si>
    <t>(los datos recogidos serán proporcionados por el titular en el marco de las obligaciones contractuales con Lisboa-FCE y serán mantenidos  mientras dure la relación contractual y para ese efecto)</t>
  </si>
  <si>
    <t>les données collectées sont fournies par le titulaire dans le cadre des obligations contractuelles avec Lisbon-FCE et seront conservées pendant la durée de cette relation et à cette fin</t>
  </si>
  <si>
    <t>Rua do Bojador, Parque das Nações   -   1998-010 Lisboa   -   PORTUGAL</t>
  </si>
  <si>
    <t>Expositor Directo</t>
  </si>
  <si>
    <t>Expositor Indirecto</t>
  </si>
  <si>
    <t>Direct Exhibitor</t>
  </si>
  <si>
    <t>Indirect Exhibitor</t>
  </si>
  <si>
    <t>Exposant direct</t>
  </si>
  <si>
    <t>Exposant indirect</t>
  </si>
  <si>
    <t>el nombre de la inscripción (letra Arial Bold)</t>
  </si>
  <si>
    <t>A mesa será entregue à partir das 13H00 do dia</t>
  </si>
  <si>
    <t>The table will be delivered from 13H00 the day</t>
  </si>
  <si>
    <t>La mesa se entregará a partir de las 13H00 el dia</t>
  </si>
  <si>
    <t>Le tableau sera livré à partir de 13H00 le jour</t>
  </si>
  <si>
    <t>Se não preencher este campo, será colocado na</t>
  </si>
  <si>
    <t>mesa o nome da inscrição (letra Arial Bold)</t>
  </si>
  <si>
    <t>Si no rellena este campo, colocaremos en la mesa</t>
  </si>
  <si>
    <t>Si vous ne renseignez pas ce champ, il sera placé dans la</t>
  </si>
  <si>
    <t>If you do not fill in this field, it will be placed in the</t>
  </si>
  <si>
    <t>table the name of the inscription (letter Arial Bold)</t>
  </si>
  <si>
    <t>tableau le nom de l'inscription (lettre Arial Bold)</t>
  </si>
  <si>
    <t>ATENÇÃO! Não preencheu</t>
  </si>
  <si>
    <t>ATTENTION! Did not fill in</t>
  </si>
  <si>
    <t>¡ATENCIÓN! No rellenó</t>
  </si>
  <si>
    <t>ATTENTION! Ne pas rempli</t>
  </si>
  <si>
    <t>TOTAL DA REQUISIÇÃO</t>
  </si>
  <si>
    <t>TOTAL REQUEST</t>
  </si>
  <si>
    <t>TOTAL DE LA SOLICITUD</t>
  </si>
  <si>
    <t>TOTAL DE LA DEMANDE</t>
  </si>
  <si>
    <t>NIPC:  503 657 891</t>
  </si>
  <si>
    <t>Livre-Trânsito</t>
  </si>
  <si>
    <t>◄</t>
  </si>
  <si>
    <t>www.btl.fil.pt</t>
  </si>
  <si>
    <t>10H00 - 19H00</t>
  </si>
  <si>
    <t>10H00 - 17H00</t>
  </si>
  <si>
    <t>17H00 - 23H00</t>
  </si>
  <si>
    <t>12H00 - 23H00</t>
  </si>
  <si>
    <t>12H00 - 20H00</t>
  </si>
  <si>
    <t>08H00 - 20H00</t>
  </si>
  <si>
    <t>•</t>
  </si>
  <si>
    <t>09H00 - 18H00</t>
  </si>
  <si>
    <t>20H00 - 24H00</t>
  </si>
  <si>
    <t>24H00 - 08H00</t>
  </si>
  <si>
    <t>20H30 - 22H30</t>
  </si>
  <si>
    <t>FIL - Feira Internacional de Lisboa</t>
  </si>
  <si>
    <t>Rua do Bojador, Parque das Nações  -  1998-010 Lisboa  -  PORTUGAL</t>
  </si>
  <si>
    <t>cliente.fil@ccl.fil.pt</t>
  </si>
  <si>
    <t>T: 00-351-21-892 13 93</t>
  </si>
  <si>
    <t>servifil@ccl.fil.pt</t>
  </si>
  <si>
    <t>fil-tesouraria@ccl.fil.pt</t>
  </si>
  <si>
    <t>filpress@ccl.fil.pt</t>
  </si>
  <si>
    <t>Pág. 3</t>
  </si>
  <si>
    <t>Pág. 4</t>
  </si>
  <si>
    <t>▲</t>
  </si>
  <si>
    <r>
      <t xml:space="preserve">SERVIFIL:  </t>
    </r>
    <r>
      <rPr>
        <sz val="8"/>
        <color theme="3"/>
        <rFont val="Calibri"/>
        <family val="2"/>
      </rPr>
      <t>R. do Bojador - 1998-010 Lisboa - Portugal</t>
    </r>
  </si>
  <si>
    <t xml:space="preserve">servifil@ccl.fil.pt </t>
  </si>
  <si>
    <t xml:space="preserve">Fax: 00-351-21-892 17 54 </t>
  </si>
  <si>
    <t>a)</t>
  </si>
  <si>
    <t>b)</t>
  </si>
  <si>
    <t>c)</t>
  </si>
  <si>
    <t>Pág. 5</t>
  </si>
  <si>
    <t>http://ec.europa.eu/taxation_customs/vies/vatResponse.html</t>
  </si>
  <si>
    <t>rgpd@ccl.fil.pt</t>
  </si>
  <si>
    <t>juridico@centroarbitragemlisboa.pt</t>
  </si>
  <si>
    <t>director@centroarbitragemlisboa.pt</t>
  </si>
  <si>
    <t>www.centroarbitragemlisboa.pt</t>
  </si>
  <si>
    <t>www.consumidor.pt</t>
  </si>
  <si>
    <t>1.1.</t>
  </si>
  <si>
    <t>1.2.</t>
  </si>
  <si>
    <t>1.3.</t>
  </si>
  <si>
    <t>2.1.</t>
  </si>
  <si>
    <t>2.2.</t>
  </si>
  <si>
    <t>2.3.</t>
  </si>
  <si>
    <t>2.4.</t>
  </si>
  <si>
    <t>2.5.</t>
  </si>
  <si>
    <t>2.6.</t>
  </si>
  <si>
    <t>3.1.</t>
  </si>
  <si>
    <t>3.2.</t>
  </si>
  <si>
    <t>3.3.</t>
  </si>
  <si>
    <t>3.4.</t>
  </si>
  <si>
    <t>3.5.</t>
  </si>
  <si>
    <t>3.6.</t>
  </si>
  <si>
    <t>4.1.</t>
  </si>
  <si>
    <t>4.2.</t>
  </si>
  <si>
    <t>4.3.</t>
  </si>
  <si>
    <t>4.4.</t>
  </si>
  <si>
    <t>4.6.</t>
  </si>
  <si>
    <t>4.7.</t>
  </si>
  <si>
    <t>4.8.</t>
  </si>
  <si>
    <t>5.1.</t>
  </si>
  <si>
    <t>5.2.</t>
  </si>
  <si>
    <t>5.3.</t>
  </si>
  <si>
    <t>5.4.</t>
  </si>
  <si>
    <t>5.5.</t>
  </si>
  <si>
    <t>6.1.</t>
  </si>
  <si>
    <t>6.2.</t>
  </si>
  <si>
    <t>6.3.</t>
  </si>
  <si>
    <t>6.4.</t>
  </si>
  <si>
    <t>6.5.</t>
  </si>
  <si>
    <t>6.6.</t>
  </si>
  <si>
    <t>6.7.</t>
  </si>
  <si>
    <t>6.8.</t>
  </si>
  <si>
    <t>7.1.</t>
  </si>
  <si>
    <t>7.2.</t>
  </si>
  <si>
    <t>7.3.</t>
  </si>
  <si>
    <t>7.4.</t>
  </si>
  <si>
    <t>7.5.</t>
  </si>
  <si>
    <t>7.6.</t>
  </si>
  <si>
    <t>7.7.</t>
  </si>
  <si>
    <t>7.8.</t>
  </si>
  <si>
    <t>7.9.</t>
  </si>
  <si>
    <t>7.10.</t>
  </si>
  <si>
    <t>7.11.</t>
  </si>
  <si>
    <t>7.12.</t>
  </si>
  <si>
    <t>7.13.</t>
  </si>
  <si>
    <t>7.14.</t>
  </si>
  <si>
    <t>7.15.</t>
  </si>
  <si>
    <t>7.16.</t>
  </si>
  <si>
    <t>7.17.</t>
  </si>
  <si>
    <t>8.1.</t>
  </si>
  <si>
    <t>8.2.</t>
  </si>
  <si>
    <t>9.1.</t>
  </si>
  <si>
    <t>9.2.</t>
  </si>
  <si>
    <t>9.3.</t>
  </si>
  <si>
    <t>9.4.</t>
  </si>
  <si>
    <t>10.1.</t>
  </si>
  <si>
    <t>10.2.</t>
  </si>
  <si>
    <t>10.3.</t>
  </si>
  <si>
    <t>11.1.</t>
  </si>
  <si>
    <t>11.2.</t>
  </si>
  <si>
    <t>11.3.</t>
  </si>
  <si>
    <t>12.1.</t>
  </si>
  <si>
    <t>12.2.</t>
  </si>
  <si>
    <t>12.3.</t>
  </si>
  <si>
    <t>12.4.</t>
  </si>
  <si>
    <t>12.5.</t>
  </si>
  <si>
    <t>12.6.</t>
  </si>
  <si>
    <t>12.7.</t>
  </si>
  <si>
    <t>12.8.</t>
  </si>
  <si>
    <t>12.9.</t>
  </si>
  <si>
    <t>12.10.</t>
  </si>
  <si>
    <t>12.11.</t>
  </si>
  <si>
    <t>12.12.</t>
  </si>
  <si>
    <t>12.13.</t>
  </si>
  <si>
    <t>REALIZAÇÃO</t>
  </si>
  <si>
    <t>TAXA DE MONTAGEM DE STANDS</t>
  </si>
  <si>
    <t>DATA LIMITE PARA REQUISIÇÃO DE SERVIÇOS</t>
  </si>
  <si>
    <t>VENDA AUTORIZADA</t>
  </si>
  <si>
    <t>ELEMENTOS SUSPENSOS</t>
  </si>
  <si>
    <t>Atenção: Este documento não substitui a leitura atenta do Regulamento Geral da FIL.</t>
  </si>
  <si>
    <t>REALIZATION</t>
  </si>
  <si>
    <t>STANDS RATE MOUNTING</t>
  </si>
  <si>
    <t>DEADLINE FOR REQUEST OF SERVICES</t>
  </si>
  <si>
    <t>AUTHORIZED SALE</t>
  </si>
  <si>
    <t>SUSPENDED ITEMS</t>
  </si>
  <si>
    <t>Attention: This document does not replace consultation with the General Rules of FIL</t>
  </si>
  <si>
    <t>REALIZACIÓN</t>
  </si>
  <si>
    <t>TASA DE MONTAJE DE STANDS</t>
  </si>
  <si>
    <t>FECHA LÍMITE PARA SOLICITAR SERVICIOS</t>
  </si>
  <si>
    <t>VENTA AUTORIZADA</t>
  </si>
  <si>
    <t>ELEMENTOS SUSPENDIDOS</t>
  </si>
  <si>
    <t>Atención: Este documento no substituye la consulta del Reglamento General de FIL.</t>
  </si>
  <si>
    <t>REALISATION</t>
  </si>
  <si>
    <t>TAUX DE MONTAGE STANDS</t>
  </si>
  <si>
    <t>DATE LIMITE POUR DEMANDE DE SERVICES</t>
  </si>
  <si>
    <t>VENTE AUTORISÉE</t>
  </si>
  <si>
    <t>ELEMENTS SUSPENDUS</t>
  </si>
  <si>
    <t>Attention: Ce document ne remplace pas le Règlement Général de la FIL.</t>
  </si>
  <si>
    <t>MONTAGEM</t>
  </si>
  <si>
    <t>CONDIÇÕES DE PARTICIPAÇÃO</t>
  </si>
  <si>
    <t>REGIME DE IVA EM MATÉRIA DE FEIRAS</t>
  </si>
  <si>
    <t>DATA LIMITE PARA REQUISIÇÃO DE BILHETES ELECTRÓNICOS</t>
  </si>
  <si>
    <t>Nota: A todos os valores apresentados acresce o IVA à taxa em vigor.</t>
  </si>
  <si>
    <t>REQUISITOS DE APROVAÇÃO STANDS</t>
  </si>
  <si>
    <t>SEGURANÇA ALIMENTAR / LICENCIAMENTO RESTAURAÇÃO E BEBIDAS NÃO SEDENTÁRIA</t>
  </si>
  <si>
    <t>ASSEMBLY</t>
  </si>
  <si>
    <t>CONDITIONS OF PARTICIPATION</t>
  </si>
  <si>
    <t>VAT SYSTEM REGARDING FAIRS</t>
  </si>
  <si>
    <t>DEADLINE FOR REQUEST OF ELECTRONIC TICKETS</t>
  </si>
  <si>
    <t xml:space="preserve">Note: All values presented, added VAT at the prevailing rate. </t>
  </si>
  <si>
    <t>REQUIREMENTS FOR THE APPROVAL OF STANDS</t>
  </si>
  <si>
    <t>FOOD SAFETY / NOT SEDENTARY FOOD AND BEVERAGE LICENSING</t>
  </si>
  <si>
    <t>MONTAJE</t>
  </si>
  <si>
    <t xml:space="preserve">CONDICIONES DE PARTICIPACIÓN </t>
  </si>
  <si>
    <t>RÉGIMEN DE IVA EN MATERIA DE FERIAS</t>
  </si>
  <si>
    <t>FECHA LÍMITE PARA SOLICITAR INVITACIONES ELECTRONICAS</t>
  </si>
  <si>
    <t>Nota: A todos los valores presentados, añade IVA a la tasa vigente.</t>
  </si>
  <si>
    <t>REQUISITOS PARA LA APROBACIÓN DE STANDS</t>
  </si>
  <si>
    <t>SEGURIDAD ALIMENTARIA / LICENCIA DE RESTAURACIÓN Y BEBIDAS SIN CARÁCTER SEDENTARIO</t>
  </si>
  <si>
    <t>MONTAGE</t>
  </si>
  <si>
    <t>CONDITIONS DE PARTICIPATION</t>
  </si>
  <si>
    <t>TVA REGIME EN MATIÈRE DE FOIRES</t>
  </si>
  <si>
    <t>DATE LIMITE POUR DEMANDE DE BILLETS ÉLECTRONIQUES</t>
  </si>
  <si>
    <t xml:space="preserve">Note: Toutes les valeurs présentées, a ajouté la TVA au taux en vigueur. </t>
  </si>
  <si>
    <t>EXIGENCES STANDS APPROBATION</t>
  </si>
  <si>
    <t>SÉCURITÉ ALIMENTAIRE/ LICENCES NOURRITURE ET BOISSONS NON SÉDENTAIRE</t>
  </si>
  <si>
    <t>Último dia de Desmontagem</t>
  </si>
  <si>
    <t>DESMONTAGEM</t>
  </si>
  <si>
    <t>APROVAÇÃO DE STANDS</t>
  </si>
  <si>
    <t>1 Stand por Pavilhão:</t>
  </si>
  <si>
    <t>DATA LIMITE PARA APROVAÇÃO DO PROJECTO DE STAND PRÓPRIO</t>
  </si>
  <si>
    <t>LEGISLAÇÃO SOBRE PAGAMENTOS EM DINHEIRO</t>
  </si>
  <si>
    <t>Suspensões de IIuminação Aprovadas</t>
  </si>
  <si>
    <t>DATA LIMITE DE INSCRIÇÃO COM PAGAMENTO</t>
  </si>
  <si>
    <t>DISMANTLING</t>
  </si>
  <si>
    <t>APPROVAL OF STANDS</t>
  </si>
  <si>
    <t>1 Stand for Hall:</t>
  </si>
  <si>
    <t>DEADLINE FOR STAND OWN PROJECT APPROVAL</t>
  </si>
  <si>
    <t>LEGISLATION ON PAYMENTS IN CASH</t>
  </si>
  <si>
    <t>Approved luminary Suspensions</t>
  </si>
  <si>
    <t>DEADLINE FOR REGISTRATION WITH PAYMENT</t>
  </si>
  <si>
    <t>DESMONTAJE</t>
  </si>
  <si>
    <t>APROBACIÓN DE STANDS</t>
  </si>
  <si>
    <t>1 Stand por Pabellón:</t>
  </si>
  <si>
    <t>FECHA LÍMITE PARA APROBACIÓN DEL PROYECTO DE STAND PROPIO</t>
  </si>
  <si>
    <t>LEGISLACIÓN DE PAGOS EN DINERO</t>
  </si>
  <si>
    <t xml:space="preserve">Suspensiones de Iluminación Aprobadas </t>
  </si>
  <si>
    <t>FECHA LÍMITE DE INSCRIPCIÓN CON PAGO</t>
  </si>
  <si>
    <t>DÉMONTAGE</t>
  </si>
  <si>
    <t>APPROBATION DES STANDS</t>
  </si>
  <si>
    <t>1 Stand par Pavillon:</t>
  </si>
  <si>
    <t>DATE LIMITE POUR APPROBATION DU PROJET POUR STAND PROPRE</t>
  </si>
  <si>
    <t>LÉGISLATION DES PAIEMENTS EN ARGENT</t>
  </si>
  <si>
    <t>Approuvé suspensions d'éclairage</t>
  </si>
  <si>
    <t>DATE LIMITE D'INSCRIPTION AVEC PAIEMENT</t>
  </si>
  <si>
    <t>e</t>
  </si>
  <si>
    <t>• Limpeza</t>
  </si>
  <si>
    <t>• Movimentação de cargas</t>
  </si>
  <si>
    <t>&gt; 1 Stand por Pavilhão:</t>
  </si>
  <si>
    <t>DATA LIMITE PARA RECEPÇÃO DE ARTES FINAIS</t>
  </si>
  <si>
    <t>ALTURAS DE ELEMENTOS CONSTRUTIVOS DE STANDS</t>
  </si>
  <si>
    <t>Sem Custos Adicionais</t>
  </si>
  <si>
    <t>and</t>
  </si>
  <si>
    <t>• Cleaning</t>
  </si>
  <si>
    <t>• Movement of loads</t>
  </si>
  <si>
    <t>&gt;1 Stand for Hall:</t>
  </si>
  <si>
    <t>DEADLINE FOR RECEIPT THE FINAL ARTS</t>
  </si>
  <si>
    <t>HEIGHTS OF THE STANDS CONSTRUCTIVE ITEMS</t>
  </si>
  <si>
    <t>No additional Costs</t>
  </si>
  <si>
    <t>y</t>
  </si>
  <si>
    <t>• Limpieza</t>
  </si>
  <si>
    <t>• Desplazamiento de cargas</t>
  </si>
  <si>
    <t>&gt;1 Stand por Pabellón:</t>
  </si>
  <si>
    <t>FECHA LÍMITE PARA ENTREGA DE ARTES FINALES</t>
  </si>
  <si>
    <t>ALTURAS DE LOS ELEMENTOS DE CONSTRUCCIÓN DE LOS STANDS</t>
  </si>
  <si>
    <t>Sin costes adicionales</t>
  </si>
  <si>
    <t>et</t>
  </si>
  <si>
    <t>• Nettoyage</t>
  </si>
  <si>
    <t>• Manipulation de charges</t>
  </si>
  <si>
    <t>&gt; 1 Stand par Pavillon:</t>
  </si>
  <si>
    <t>DATE LIMITE DE RÉCEPTION DES ARTS FINALES</t>
  </si>
  <si>
    <t>HAUTEUR DES ELEMENTS DE CONSTRUCTION DE STANDS</t>
  </si>
  <si>
    <t>Pas de frais supplémentaires</t>
  </si>
  <si>
    <t xml:space="preserve">DATAS </t>
  </si>
  <si>
    <t>a</t>
  </si>
  <si>
    <t>Apoio ao Cliente:</t>
  </si>
  <si>
    <t>BILHETEIRA</t>
  </si>
  <si>
    <t>Loja do Expositor:</t>
  </si>
  <si>
    <t>Os Expositores podem aceder aos stands 1 hora antes</t>
  </si>
  <si>
    <t>CONTEÚDOS OBRIGATÓRIOS PARA ANÁLISE E APROVAÇÃO DE PROJECTOS:</t>
  </si>
  <si>
    <t>Custo dos Serviços de Suspensão</t>
  </si>
  <si>
    <t>DATA LIMITE PARA LIQUIDAÇÃO TOTAL DA PARTICIPAÇÃO</t>
  </si>
  <si>
    <t>DATES</t>
  </si>
  <si>
    <t>to</t>
  </si>
  <si>
    <t>Client support:</t>
  </si>
  <si>
    <t>TICKET OFFICE</t>
  </si>
  <si>
    <t>Exhibitor Store:</t>
  </si>
  <si>
    <t>Exhibitors may have access to 1 hour before Stands</t>
  </si>
  <si>
    <t>MANDATORY CONTENTS FOR ANALYSIS AND APPROVAL OF PROJECTS:</t>
  </si>
  <si>
    <t>Cost of the Suspension Services</t>
  </si>
  <si>
    <t>DEADLINE FOR TOTAL LIQUIDATION OF PARTICIPATION</t>
  </si>
  <si>
    <t>FECHAS</t>
  </si>
  <si>
    <t>al</t>
  </si>
  <si>
    <t>Apoyo al Cliente:</t>
  </si>
  <si>
    <t>TAQUILLA</t>
  </si>
  <si>
    <t>Tienda del Expositor:</t>
  </si>
  <si>
    <t>Los Expositores pueden acceder a los Stands 1 hora antes</t>
  </si>
  <si>
    <t>CONTENIDO OBLIGATORIO PARA REVISIÓN Y APROBACIÓN DE PROYECTOS:</t>
  </si>
  <si>
    <t>Precio de los Servicios de Suspensión</t>
  </si>
  <si>
    <t>FECHA LÍMITE PARA LIQUIDACIÓN TOTAL DE LA PARTICIPACIÓN</t>
  </si>
  <si>
    <t>au</t>
  </si>
  <si>
    <t>Service Client:</t>
  </si>
  <si>
    <t>BILLETTERIE</t>
  </si>
  <si>
    <t>Magazin du Exposant:</t>
  </si>
  <si>
    <t>Exposants peuvent accéder des Stands 1 heure avant</t>
  </si>
  <si>
    <t>CONTENU OBLIGATOIRE POUR L'ANALYSE ET APPROBATION DU PROJET:</t>
  </si>
  <si>
    <t>Coût des Services de Suspension</t>
  </si>
  <si>
    <t>DATE LIMITE POUR LIQUIDATION TOTALE DE LA PARTICIPATION</t>
  </si>
  <si>
    <t>HORÁRIO</t>
  </si>
  <si>
    <t>Ler +</t>
  </si>
  <si>
    <t>SITUAÇÃO</t>
  </si>
  <si>
    <t>Pré-pago / Hora</t>
  </si>
  <si>
    <t>STAND PRÓPRIO</t>
  </si>
  <si>
    <t>Antecipações de Montagem (por Stand / por Hora):</t>
  </si>
  <si>
    <t>Stands Aprovados, com 1 Piso e com altura até aos 6m</t>
  </si>
  <si>
    <t>PAREDES CONFINANTES COM OUTROS STANDS</t>
  </si>
  <si>
    <t>SCHEDULE</t>
  </si>
  <si>
    <t>Read +</t>
  </si>
  <si>
    <t>STATUS</t>
  </si>
  <si>
    <t>Pre-paid / Hour</t>
  </si>
  <si>
    <t>OWN STAND</t>
  </si>
  <si>
    <t>Anticipation of Assembly (per Stand / per Hour):</t>
  </si>
  <si>
    <t>Approved Stands, with 1 level and up to 6m height</t>
  </si>
  <si>
    <t>LIMITING WALLS WITH OTHER STANDS</t>
  </si>
  <si>
    <t>Leer +</t>
  </si>
  <si>
    <t>SITUACIÓN</t>
  </si>
  <si>
    <t>STAND PROPIO</t>
  </si>
  <si>
    <t>Anticipación de Montaje (por Stand / por Hora):</t>
  </si>
  <si>
    <t>Stands Aprobados, con 1 Planta y hasta 6m de altura</t>
  </si>
  <si>
    <t>PAREDES ADJUNTAS A OTROS STANDS</t>
  </si>
  <si>
    <t>HORAIRE</t>
  </si>
  <si>
    <t>Lire +</t>
  </si>
  <si>
    <t>SITUATION</t>
  </si>
  <si>
    <t>Prepaid / Heure</t>
  </si>
  <si>
    <t>STAND PROPRE</t>
  </si>
  <si>
    <t>Anticipés de Montage (par Stand / par Heure):</t>
  </si>
  <si>
    <t>Stands approuvés, avec 1 étage et de la hauteur jusqu'à 6m</t>
  </si>
  <si>
    <t>MURS CONFINEMENT AVEC D'AUTRES STANDS</t>
  </si>
  <si>
    <t>ORGANIZAÇÃO</t>
  </si>
  <si>
    <t>FRENTES</t>
  </si>
  <si>
    <t>3ª Hora e seguintes</t>
  </si>
  <si>
    <t>Gabinete de Imprensa:</t>
  </si>
  <si>
    <t>Prolongamentos de Montagem (por Stand / por Hora):</t>
  </si>
  <si>
    <t>Stands Aprovados, com 2º Piso e com altura até aos 6m</t>
  </si>
  <si>
    <t>MATERIAIS DE MONTAGEM</t>
  </si>
  <si>
    <t>ORGANIZATION</t>
  </si>
  <si>
    <t>OPEN SIDES</t>
  </si>
  <si>
    <t>3rd hour and following</t>
  </si>
  <si>
    <t>Press Office:</t>
  </si>
  <si>
    <t>Extension of Dismantling (per Stand / per Hour):</t>
  </si>
  <si>
    <t>Approved Stands, with 2nd level and up to 6m height</t>
  </si>
  <si>
    <t>ASSEMBLY MATERIALS</t>
  </si>
  <si>
    <t>ORGANIZACIÓN</t>
  </si>
  <si>
    <t>CALLES ABIERTAS</t>
  </si>
  <si>
    <t>3ª Hora y siguientes</t>
  </si>
  <si>
    <t>Oficina de Prensa:</t>
  </si>
  <si>
    <t>Prolongación de Montaje (por Stand / por Hora):</t>
  </si>
  <si>
    <t>Stands Aprobados, con 2da Planta y hasta 6m de altura</t>
  </si>
  <si>
    <t>MATERIALES DE MONTAJE</t>
  </si>
  <si>
    <t>ORGANISATION</t>
  </si>
  <si>
    <t>DEVANTS</t>
  </si>
  <si>
    <t>3ème Heure et suivant</t>
  </si>
  <si>
    <t>Bureau  de Presse:</t>
  </si>
  <si>
    <t>Prolongements de montage (par Stand /par Heure):</t>
  </si>
  <si>
    <t>Stands Approuvé avec 2ème étage et la hauteur jusqu'à 6m</t>
  </si>
  <si>
    <t>MATÉRIAUX DE MONTAGE</t>
  </si>
  <si>
    <t>RUÍDO</t>
  </si>
  <si>
    <t>1ª Hora</t>
  </si>
  <si>
    <t>• Segurança</t>
  </si>
  <si>
    <t>CARTÕES DE MONTAGEM / DESMONTAGEM</t>
  </si>
  <si>
    <t>CUSTOS</t>
  </si>
  <si>
    <t>SERVIÇOS A PRESTAR EXCLUSIVAMENTE PELA FIL</t>
  </si>
  <si>
    <t>Suspensões de Elementos Decorativos - Aprovadas até aos 6m</t>
  </si>
  <si>
    <t>MOBILIDADE</t>
  </si>
  <si>
    <t>NOISE</t>
  </si>
  <si>
    <t>1st Hour</t>
  </si>
  <si>
    <t>• Security</t>
  </si>
  <si>
    <t>CARDS OF ASSEMBLY / DISMANTLING</t>
  </si>
  <si>
    <t>COSTS</t>
  </si>
  <si>
    <t>SERVICES PROVIDED EXCLUSIVELY BY FIL</t>
  </si>
  <si>
    <t>Approved Suspensions of Decorative Items - up to 6m</t>
  </si>
  <si>
    <t>MOBILITY</t>
  </si>
  <si>
    <t xml:space="preserve">RUIDO </t>
  </si>
  <si>
    <t>• Seguridad</t>
  </si>
  <si>
    <t>PASES DE MONTAJE / DESMONTAJE</t>
  </si>
  <si>
    <t>TARIFAS</t>
  </si>
  <si>
    <t>SERVICIOS OFRECIDOS EXCLUSIVAMENTE POR LA FIL</t>
  </si>
  <si>
    <t>Suspensiones de Elementos Decorativos Aprobadas - Hasta los 6m</t>
  </si>
  <si>
    <t>MOVILIDAD</t>
  </si>
  <si>
    <t>BRUIT</t>
  </si>
  <si>
    <t>1ère heure</t>
  </si>
  <si>
    <t>• Sécurité</t>
  </si>
  <si>
    <t>CARTES DE MONTAGE / DEMONTAGE</t>
  </si>
  <si>
    <t>COÛTS</t>
  </si>
  <si>
    <t>SERVICES À FOURNIR UNIQUEMENT PAR FIL</t>
  </si>
  <si>
    <t>Éléments suspensions décoratives - approuvés jusqu'à 6m</t>
  </si>
  <si>
    <t>MOBILITÉ</t>
  </si>
  <si>
    <t>Profissional e Público</t>
  </si>
  <si>
    <t>2ª Hora</t>
  </si>
  <si>
    <t>CARTÕES DE EXPOSITOR</t>
  </si>
  <si>
    <t>Tractor com Galera</t>
  </si>
  <si>
    <t>• Fornecimento de ar comprimido e fluídos combustíveis</t>
  </si>
  <si>
    <t>Suspensões de Elementos Decorativos - Aprovadas  acima dos 6 m</t>
  </si>
  <si>
    <t>Professional and Public</t>
  </si>
  <si>
    <t>2nd Hour</t>
  </si>
  <si>
    <t xml:space="preserve">CARDS OF EXHIBITOR'S </t>
  </si>
  <si>
    <t>Tractor with Galley</t>
  </si>
  <si>
    <t>• Supply of compressed air and fuels</t>
  </si>
  <si>
    <t>Approved Suspensions of Decorative Items - above 6m</t>
  </si>
  <si>
    <t>Profesional y Publico</t>
  </si>
  <si>
    <t>PASES DE EXPOSITOR</t>
  </si>
  <si>
    <t>Tractor con Galera</t>
  </si>
  <si>
    <t>• Suministro de aire comprimido y fluidos combustibles</t>
  </si>
  <si>
    <t>Suspensiones de Elementos Decorativos Aprobadas por encima de los 6m</t>
  </si>
  <si>
    <t>Professionnel et Publique</t>
  </si>
  <si>
    <t>2e Heure</t>
  </si>
  <si>
    <t>CARTES DE EXPOSANT</t>
  </si>
  <si>
    <t>Tracteur avec Galère</t>
  </si>
  <si>
    <t>• Fourniture d'air comprimé et de carburant liquide</t>
  </si>
  <si>
    <t>Suspensions d'éléments décoratifs - Approuvé plus de 6 m</t>
  </si>
  <si>
    <t>Público</t>
  </si>
  <si>
    <t>Pesados</t>
  </si>
  <si>
    <t>MORADA</t>
  </si>
  <si>
    <t>Motociclos</t>
  </si>
  <si>
    <t>Os Stands fornecidos pela FIL serão entregues a partir das 15H00 do dia</t>
  </si>
  <si>
    <t>Public</t>
  </si>
  <si>
    <t>Heavy</t>
  </si>
  <si>
    <t>ADRESS</t>
  </si>
  <si>
    <t>Motorcycles</t>
  </si>
  <si>
    <t>The Stands provided by FIL will be delivered from 15H00 the day</t>
  </si>
  <si>
    <t>Publico</t>
  </si>
  <si>
    <t>DIRECCIÓN</t>
  </si>
  <si>
    <t>Motocicletas</t>
  </si>
  <si>
    <t>Los Stands suministrados por FIL se entregan a partir de las 15H00 del dia</t>
  </si>
  <si>
    <t>Publique</t>
  </si>
  <si>
    <t>Lourd</t>
  </si>
  <si>
    <t>ADRESSE</t>
  </si>
  <si>
    <t>Motocyclette</t>
  </si>
  <si>
    <t>Les stands fournis par FIL seront livrés à partir de 15H00 le jour</t>
  </si>
  <si>
    <t>Profissional</t>
  </si>
  <si>
    <t>Individual</t>
  </si>
  <si>
    <t>CONTACTOS</t>
  </si>
  <si>
    <t>• Fornecimento de energia eléctrica</t>
  </si>
  <si>
    <t>PAREDES CONFINANTES COM PAREDES DOS PAVILHÕES</t>
  </si>
  <si>
    <t>Professional</t>
  </si>
  <si>
    <t>CONTACTS</t>
  </si>
  <si>
    <t>• Supply of electrical power</t>
  </si>
  <si>
    <t>WALLS CONFINING WITH THE PAVILION WALLS</t>
  </si>
  <si>
    <t>Profesional</t>
  </si>
  <si>
    <t>• Suministro de energía eléctrica</t>
  </si>
  <si>
    <t>PAREDES COLINDANTES CON PAREDES DE LOS PABELLONES</t>
  </si>
  <si>
    <t>Professionnel</t>
  </si>
  <si>
    <t>individuel</t>
  </si>
  <si>
    <t>• Fourniture d'électricité</t>
  </si>
  <si>
    <t>MURS CONFINEMENT AVEC MURS DE PAVILLONS</t>
  </si>
  <si>
    <t xml:space="preserve">Dias úteis: </t>
  </si>
  <si>
    <t>Ligeiros</t>
  </si>
  <si>
    <t>Serviços Comerciais:</t>
  </si>
  <si>
    <t>• Fornecimento de água e pontos de esgoto</t>
  </si>
  <si>
    <t>A altura máxima permitida é de 6 metros.</t>
  </si>
  <si>
    <t xml:space="preserve">Weekdays: </t>
  </si>
  <si>
    <t>Light</t>
  </si>
  <si>
    <t>Commercial Services:</t>
  </si>
  <si>
    <t>• Supply of water and drain spots</t>
  </si>
  <si>
    <t>The maximumallowable height is 6 meters.</t>
  </si>
  <si>
    <t xml:space="preserve">Dias hábiles: </t>
  </si>
  <si>
    <t>Ligeros</t>
  </si>
  <si>
    <t>Servicios Comerciales:</t>
  </si>
  <si>
    <t>• Suministro de agua y puntos de desagüe</t>
  </si>
  <si>
    <t>La altura máxima permitida es de 6 metros.</t>
  </si>
  <si>
    <t>Jours ouvrables:</t>
  </si>
  <si>
    <t>Légère</t>
  </si>
  <si>
    <t>Services Commerciaux:</t>
  </si>
  <si>
    <t>• Fourniture de points d'égout de l'eau</t>
  </si>
  <si>
    <t>La hauteur maximale est de 6 mètres.</t>
  </si>
  <si>
    <t xml:space="preserve">Fim-de-semana e Feriados: </t>
  </si>
  <si>
    <t>FEIRA</t>
  </si>
  <si>
    <t>Tesouraria:</t>
  </si>
  <si>
    <t>• Redes de cabo e WIFI com acesso à internet</t>
  </si>
  <si>
    <t>COMPRESSORES DE AR E RESERVATÓRIOS DE OUTROS GASES</t>
  </si>
  <si>
    <t>Email: para o endereço de correio electrónico</t>
  </si>
  <si>
    <t xml:space="preserve">Weekends and Holidays: </t>
  </si>
  <si>
    <t>TRADE FAIR</t>
  </si>
  <si>
    <t>Treasury:</t>
  </si>
  <si>
    <t>• Cable networks and WIFI with internet access</t>
  </si>
  <si>
    <t>AIR COMPRESSORS AND VESSELS OF OTHER GASES</t>
  </si>
  <si>
    <t xml:space="preserve">Email: to the electronic mail address </t>
  </si>
  <si>
    <t xml:space="preserve">Fin de semana y Festivos: </t>
  </si>
  <si>
    <t>FERIA</t>
  </si>
  <si>
    <t>Tesorería:</t>
  </si>
  <si>
    <t>• Redes de cable y WIFI con acceso a internet</t>
  </si>
  <si>
    <t>COMPRESORES DE AIRE Y DEPÓSITOS DE OTROS GASES</t>
  </si>
  <si>
    <t>Email: para la dirección de correo electrónico</t>
  </si>
  <si>
    <t>Week-end et jours fériés:</t>
  </si>
  <si>
    <t>FOIRE</t>
  </si>
  <si>
    <t>Trésorerie:</t>
  </si>
  <si>
    <t>• Réseaux de câblés et WIFI avec accès Internet</t>
  </si>
  <si>
    <t>DÉPÔTS COMPRESSEURS D'AIR ET D'AUTRES GAZ</t>
  </si>
  <si>
    <t>Email: pour l'adresse e-mail</t>
  </si>
  <si>
    <t>RECEPÇÃO DE MERCADORÍA</t>
  </si>
  <si>
    <t>• Suspensões do tecto dos pavilhões</t>
  </si>
  <si>
    <t xml:space="preserve">CARTÕES DE LIVRE TRÂNSITO </t>
  </si>
  <si>
    <t>Mais informações em Portal do Consumidor:</t>
  </si>
  <si>
    <t>RECEIPT OF GOODS</t>
  </si>
  <si>
    <t>• Suspensions in the pavilion's ceilings</t>
  </si>
  <si>
    <t xml:space="preserve">FREE TRANSIT CARDS </t>
  </si>
  <si>
    <t>More information on Consumer Portal:</t>
  </si>
  <si>
    <t>RECEPCIÓN DE MERCANCÍA</t>
  </si>
  <si>
    <t>• Suspensiones del techo de los pabellones</t>
  </si>
  <si>
    <t>TARJETAS DE LIBRE TRÁNSITO</t>
  </si>
  <si>
    <t>Más informaciones en el Portal del Consumidor:</t>
  </si>
  <si>
    <t>RÉCEPTION DE MARCHANDISES</t>
  </si>
  <si>
    <t>• Suspensions de toit des pavillons</t>
  </si>
  <si>
    <t xml:space="preserve">CARTES DE TRÂNSIT GRATUIT </t>
  </si>
  <si>
    <t>Plus d'informations dans le Portail des Consommateurs:</t>
  </si>
  <si>
    <t>PARQUE DE CARGAS E DESCARGAS</t>
  </si>
  <si>
    <t>• Instalação de sistemas de evacuação de gases</t>
  </si>
  <si>
    <t>REGULAMENTO GERAL DE PROTECÇÃO DE DADOS</t>
  </si>
  <si>
    <t>DATA LIMITE PARA CATÁLOGO / GUIA DE VISITANTE</t>
  </si>
  <si>
    <t>LOADING AND UNLOADING AREA</t>
  </si>
  <si>
    <t>• Installation of gas exhaustion systems</t>
  </si>
  <si>
    <t>GENERAL DATA PROTECTION REGULATION</t>
  </si>
  <si>
    <t>DEADLINE FOR CATALOG / VISITOR GUIDE</t>
  </si>
  <si>
    <t>PARQUE DE CARGAS Y DESCARGAS</t>
  </si>
  <si>
    <t>• Instalación de sistemas de evacuación de gases</t>
  </si>
  <si>
    <t>REGLAMENTO GENERAL DE PROTECCIÓN DE DATOS</t>
  </si>
  <si>
    <t>FECHA LÍMITE PARA CATÁLOGO / GUIA DE VISITANTE</t>
  </si>
  <si>
    <t xml:space="preserve">PARC DE CHARGEMENT ET DÉCHARGEMENT </t>
  </si>
  <si>
    <t>• Installation de systèmes d'extraction de gaz</t>
  </si>
  <si>
    <t>RÈGLEMENT GÉNÉRAL SUR LA PROTECTION DES DONNÉES</t>
  </si>
  <si>
    <t>DATE LIMITE POUR LE CATALOGUE / GUIDE DU VISITEUR</t>
  </si>
  <si>
    <t>pagamento de</t>
  </si>
  <si>
    <t xml:space="preserve">RESOLUÇÃO ALTERNATIVA DE LITÍGIOS DE CONSUMO </t>
  </si>
  <si>
    <t>(Fora dos períodos autorizados)</t>
  </si>
  <si>
    <t>payment of</t>
  </si>
  <si>
    <t>ALTERNATIVE DISPUTE RESOLUTION FOR CONSUMERS</t>
  </si>
  <si>
    <t>(Outside the authorized periods)</t>
  </si>
  <si>
    <t>el pago de</t>
  </si>
  <si>
    <t>RESOLUCIÓN ALTERNATIVA DE LITIGIOS EN MATERIA DE CONSUMO</t>
  </si>
  <si>
    <t>(Fuera los periodos autorizados)</t>
  </si>
  <si>
    <t>paiement de</t>
  </si>
  <si>
    <t>RÉSOLUTION ALTERNATIVE DES LITIGES DE CONSOMMATION</t>
  </si>
  <si>
    <t>(En dehors des périodes autorisées)</t>
  </si>
  <si>
    <t>Durante a Realização, após o encerramento, os Expositores não devem abandonar o stand antes da passagem do segurança.</t>
  </si>
  <si>
    <t>During the Realization, after the closing, Exhibitors should not leave the stand before the security check passes through.</t>
  </si>
  <si>
    <t>Durante la Realización, tras el cierre, los Expositores no deben abandonar su stand hasta que pase el servicio de seguridad.</t>
  </si>
  <si>
    <t>Au cours de la Réalisation, après la fermeture, les Exposants ne doivent pas laisser leur place avant de passer la sécurité.</t>
  </si>
  <si>
    <t>Os Expositores de Gastronomía, podem aceder aos Stands a partir das 09H00</t>
  </si>
  <si>
    <t>Exhibitors of Gastronomy, can access the Stands from 09H00</t>
  </si>
  <si>
    <t>Los Expositores de Gastronomía, pueden acceder a los stands a partir de las 09H00</t>
  </si>
  <si>
    <t>L'Exposant Gastronomie, peut accéder aux stands à partir de 09H00</t>
  </si>
  <si>
    <t>É proibida a entrada de veículos nos pavilhões, salvo em casos especiais devidamente autorizados pela FIL.
Não são autorizados prolongamentos no último dia de Montagem.
A antecipação e o prolongamento dos horários de montagem/desmontagem para além do horário estabelecido 08H00-20H00 estão sujeitos a autorização da FIL, deverá ser solicitado no Serviço de Apoio ao Cliente, e se autorizado, implica os seguintes custos:</t>
  </si>
  <si>
    <t>The entrance of vehicles in the pavilions is not allowed, except in particular situations and upon permission granted by FIL.
Extensions are not allowed on the last day of Assembly.
To anticipate or extend the work schedule for longer than the established time of 08H00-20H00 you need FIL authorization, it must be requested in the Customer Service, if the authorization is issued, it has the following costs:</t>
  </si>
  <si>
    <t>Se prohíbe la entrada de vehículos en los pabellones, salvo en casos especiales debidamente autorizados por la FIL.
No se permitirán prolongaciones en el último dia de Montaje.
Para anticipar o prolongar el horario de trabajo durante más tiempo del horario establecido de 08H00-20H00 necesita de la autorización de FIL, deverá ser solicitado en el Servicio de Atención al Cliente, en caso de que se emita la autorización, tiene los siguientes costes:</t>
  </si>
  <si>
    <t>Entrée des véhicules est interdite dans les pavillons, sauf dans des cas particuliers dûment autorisés par FIL.
Prolongements  ne sont pas permis au dernier jour de Montage.
L'anticipation/Prolongement du programme de montage / démontage au-delà, du délai établi 08H00-20H00 nécessitent l'autorisation de l'Organization et doivent être demandés au Service d'Attention au Client, Se il est autorisé, ça implique les frais suivants:</t>
  </si>
  <si>
    <t>Expositores com Stands fornecidos pela FIL terão que retirar os seus pertences até às 20H00 do dia</t>
  </si>
  <si>
    <t>Exhibitors with stands supplied by FIL have to remove their belongings until 20H00 day</t>
  </si>
  <si>
    <t>Expositores con Stands suministrados por FIL tienen que retirar sus pertenencias hasta las 20H00 del día</t>
  </si>
  <si>
    <t>Exposants avec des stands fournis par FIL doivent retirer leurs affaires jusqu'à 20H00 le jour</t>
  </si>
  <si>
    <t>Regularize o pagamento dos serviços requisitados de modo a que as Guias de Saída para a Desmontagem sejam entregues no stand.
Durante a Desmontagem, os Expositores devem estar presentes no seu stand, até que todos os materiais sejam removidos.</t>
  </si>
  <si>
    <t>Regulate the payment of services required during the Event so that the Output Guides for Disassembly are delivered on the stand.
During the Dismantling, the Exhibitors should be present at the stand, until all materials are safely removed.</t>
  </si>
  <si>
    <t>Todos los servicios solicitados deben estar pagados antes del Desmontaje, para que las Guías de Salida se entreguen en el Stand.
Durante el Desmontaje, los Expositores deben estar presentes en su stand hasta que todo el material haya sido retirado.</t>
  </si>
  <si>
    <t>Pour que les Guides de Sortie du démontage peuvent être livrées au stand, il faut régulariser le paiement des services requis.
Lors du Démontage, les Exposants doivent être présents sur votre stand jusqu'à ce que tous les matériaux sont enlevés.</t>
  </si>
  <si>
    <t>No 1º dia de desmontagem, (último dia de realização da Feira) só é permitido retirar peças transportáveis à mão pelas portas de vidro, não sendo permitido o acesso pelo Parque de cargas e descargas</t>
  </si>
  <si>
    <t>The 1st day of dismantling, (last day of realization of the Fair) only removal of transportable pieces by hand, through the glass doors, not being allowed to access the loading and unloading Park</t>
  </si>
  <si>
    <t>En el primer día de desmontaje (último día de realización de la Feria) sólo se permite retirar piezas transportables a mano por las puertas de cristal, no siendo permitido el acceso por el Parque de cargas y descargas</t>
  </si>
  <si>
    <t>Le 1er jour du démontage, (dernier jour de réalisation de la Foire) seulement est autorisé la sortie des pièces transportables à la main à travers les portes en verre, ne sont pas autorisés à accéder au Park de chargement et déchargement</t>
  </si>
  <si>
    <t>Fundação AIP / Lisboa-Feiras, Congressos e Eventos</t>
  </si>
  <si>
    <t>Fundação AIP / Lisboa-Feiras, Congressos e Eventos  (AIP Foundation / Lisbon-Fairs, Conferences and Events)</t>
  </si>
  <si>
    <t>Fundação AIP / Lisboa-Feiras, Congressos e Eventos  (Fundación AIP / Lisboa-Ferias, Conferencias y Eventos)</t>
  </si>
  <si>
    <t>Fundação AIP / Lisboa-Feiras, Congressos e Eventos  (AIP Foundation / Lisbonne-Foires, Conférences et Événements)</t>
  </si>
  <si>
    <t xml:space="preserve">Após a recepção da Requisição de Participação ser-lhe-á enviado por e-mail, uma password de acesso ao portal da FIL onde deverá preencher os dados da Empresa a constar no Catálogo/Guia de Visitante, que são da responsabilidade do Expositor. </t>
  </si>
  <si>
    <t>After receipt of the Request for Participation will be sent to you by e-mail, a password to access the portal FIL where you must fill the data of the Company included in the Catalogue / Guide Visitor, which are the responsibility of the Exhibitor.</t>
  </si>
  <si>
    <t>Tras la recepción de la Solicitud de Participación recibirá por e-mail, un password  de acceso  al portal de FIL donde deberá rellenar los datos de la Empresa que constará en el Catálogo/Guía del Visitante, y son responsabilidad del Expositor.</t>
  </si>
  <si>
    <t>Dès réception D'emande de Participation sera envoyé par e-mail, un password pour accéder aux portail de FIL où vous devez remplir les données de la Entreprise à être inclus dans le Catalogue/Guide du Visiteur, qui sont responsabilité de l'Exposant.</t>
  </si>
  <si>
    <t>Requisições durante a montagem e realização tem um AGRAVAMENTO de 30% e está sujeita à disponibilidade do produto. 
A desistência de serviços solicitados só poderá ser feita até ao 4º dia antes do período de montagem, a partir desta data não haverá lugar à devolução do valor pago.</t>
  </si>
  <si>
    <t>Requisitions during the assembly and realization have a PENALTY of 30% and is subject to availability of the product. 
The cancellation of requested services will only be accepted up until the 4th day before the Assembly period, after that we will be unable to refund you.</t>
  </si>
  <si>
    <t>Las solicitudes efectuadas durante el montaje y realización provocarán un INCREMENTO de 30% y estan sujetas a la disponibilidad del producto. La renuncia de los servicios solicitados sólo se podrá hacer hasta el 4º día antes del período de montaje, a partir de esa fecha no habrá lugar a la devolución del pago.</t>
  </si>
  <si>
    <t>Les demandes lors de l'assemblage et de réalisation a AUGMENTÉ de 30% et sous réserve de disponibilité du produit. 
Le retrait des services demandés devrait être fait pour le 4ème jour avant la période de mise en place, à compter de ce jour, il n'y aura pas de remboursement de la somme versée.</t>
  </si>
  <si>
    <t>IMAGENS PARA PRODUÇÃO E APLICAÇÃO devem ser enviadas em formato digital, preferencialmente em .PDF, .TIFF ou .JPEG, com uma resolução mínima de 72 dpi’s ao tamanho natural (1:1), com as fontes convertidas em curvas.</t>
  </si>
  <si>
    <t>IMAGES FOR PRODUCTION AND APPLICATION must be submitted in digital format, preferably in .PDF, .TIFF or .JPEG, with a minimum resolution of 72 dpi's natural size (1: 1), with the fonts converted into curves.</t>
  </si>
  <si>
    <t>IMAGENES PARA IMPRESIÓN Y APLICACIÓN deben ser enviadas en formato digital, en los siguientes formatos: .PDF, .TIFF o .JPEG, con una resolución mínima de 72 dpi’s, al tamaño natural (1:1), con las fuentes convertidas en curvas.</t>
  </si>
  <si>
    <t>IMAGES POUR PRODUCTION ET APPLICATION doit être envoyé en format digital, de préférence au format .PDF, .TIFF ou JPEG avec une résolution minimum de 72 DPI à la taille naturel (1: 1), avec les types de lettres converties en courbes.</t>
  </si>
  <si>
    <t>Tem a sua disposição a Tesouraria da FIL    (Localizada no Grand Hall).  
Se efectuou o pagamento nos 3 dias que antecedem a montagem, agradecemos o envio do comprovativo por email.</t>
  </si>
  <si>
    <t xml:space="preserve">You have at your disposal the FIL Treasury    (Located in the Grand Hall)
In case you have made the payment in the 3 days before the assembly, thank you for sending the proof by email. </t>
  </si>
  <si>
    <t>Tiene a su disposición la Tesorería de la FIL    (Ubicada en el Grand Hall)
En caso de haber efectuado el pago en los 3 días anteriores al montaje, agradecemos el envío del comprobante por email.</t>
  </si>
  <si>
    <t>Vous avez à votre disposition la Trésorerie de FIL    (Situé dans le Grand Hall).  
Si le paiement a été effectué dans les 3 jours précédant le montage, nous vous remercions d'envoyer la preuve par email.</t>
  </si>
  <si>
    <t>Até às 17H00 do ùltimo dia de montagem, após esta data os convites serão adquiridos ao preço de Bilheteira.</t>
  </si>
  <si>
    <t>Until 5:00 p.m. on the last day of assembly, from this date tickets will be purchased at the box office price.</t>
  </si>
  <si>
    <t>Hasta las 17H00 horas del último día de montaje, a partir de esta fecha las entradas se adquirirán al precio de taquilla.</t>
  </si>
  <si>
    <t>Jusqu'à 17h00 le dernier jour de montage, à partir de cette date les billets seront achetés au prix billetterie.</t>
  </si>
  <si>
    <t>Os Cartões de Livre-Trânsito devem ser levantados no Serviço de Apoio ao Cliente    (Localizado no Grande Hall)
Para aceder às instalações da FIL durante a feira é necessário estar devidamente acreditado.
Durante a Montagem / Realização / Desmontagem, devem exibir de forma visível os cartões de identificação.</t>
  </si>
  <si>
    <t>They are collected in the Customer Support Service    (Located in the Great Hall)
For accessing FIL premises during the exhibition it is necessary to be duly certified.
During Assembly / Realization / Disassembly, they should visibly display identification cards.</t>
  </si>
  <si>
    <t>Las Tarjetas de libre Tránsito se Recogen en el Servicio de Atención al Cliente     (Situado en el Gran Hall)
 Sólo podrán acceder a las instalaciones de la FIL durante la feria las personas debidamente acreditadas.
Durante el Montaje / Realización / Desmontaje debem exhibir de forma visible las tarjetas de identificación.</t>
  </si>
  <si>
    <t xml:space="preserve">Ces cartes doivent être soulevées au Bureau d'Accueil du Client.        (Situé dans le Gran Hall)
Pour accéder à la FIL lors de la foire, vous devez être dûment accrédité.
Lors du Démontage / Réalisation / Démontage, ils doivent afficher visiblement des cartes d'identité. </t>
  </si>
  <si>
    <t>A Credencial de Montagem confere ao Expositor / Empresa montadora o direito de iniciar os trabalhos de montagem no seu Stand. Este documento só pode ser levantado na TESOURARIA da FIL, após a liquidação de todos os débitos do expositor.
Os cartões só são válidos durante os períodos definidos para a montagem e desmontagem da Feira. O expositor deve enviar à FIL o nome da Empresa montadora bem como a identificação da pessoa responsável pela montagem, a fim de serem emitidos os cartões de montagem e desmontagem. Estes cartões não são nominativos, sendo obrigatório a sua utilização.</t>
  </si>
  <si>
    <t>The Assembly Certification grants the Exhibitor/Assembly Company the right to start the assembly works in the Stand. This document can only be requested at FIL Cashier’s Office, upon payment of all the charges of the Exhibitor.
The cards are only valid during the pre-defined periods for the Assembly and dismantling of the Exhibition. The exhibitor should provide FIL the name of the Assembly company and the identification of the person in charge of the assembly, in order to be issued de assembly/dismantling cards. These cards are not nominative, being obligatory its use.</t>
  </si>
  <si>
    <t>La Credencial de Montaje confiere al Expositor / Empresa de montaje el derecho a iniciar el montaje en su stand. Este documento tan sólo se puede obtener en la Tesorería da la FIL, tras el abono de todas las facturas del expositor. Las tarjetas sólo son válidas durante los períodos establecidos para el montaje y desmontaje de la Feria. El expositor debe enviar a la FIL  el nombre de la Empresa que se encargará de la tarea como los datos de la persona responsable del montaje, para que se les suministren las tarjetas de montaje y desmontaje. Estas tarjetas no son nominativas, pero es obligatorio su utilización.</t>
  </si>
  <si>
    <t>La Credential Assemblée donne a l'Exposant / Entreprise de montage le droit de commencer à monter leurs stands. Ce document peut être obtenu que dans le TRÉSOR DE FIL, après paiement de toutes les factures de l'Exposant. Les cartes sont valables uniquement pendant des périodes déterminées pour le montage et le démontage de la Foire. L'Exposant doit envoyer a la FIL le nom de l'Entreprise de Montage aussi bien que les données de la personne responsable de l'installation, pour émettre des cartes de montage et de démontage. Ces cartes ne sont pas nominatifs, et doivent utiliser.</t>
  </si>
  <si>
    <t>Estes cartões destinam-se às pessoas que irão prestar serviço no stand durante a realização da feira, são nominais e intransmissíveis, sob pena da sua apreensão, sendo obrigatório o seu uso visível, sempre que o utente se encontre no recinto da Feira.
Só pode comprar Cartões de Expositor adicionais até ao dobro dos cartões  a que tem direito em função dos metros comprados e pressupõem o</t>
  </si>
  <si>
    <t>These cards are intended for people that will be providing service at the stand during the exhibition, are nominal and non-transferable, under penalty of confiscation and must be visible whenever the exhibitor enters the exhibition’s premisses.
Can only buy additional Exhibitor Cards up to double the cards to which he is entitled according to the meters purchased and presuppose</t>
  </si>
  <si>
    <t>Estos pases están destinados a las personas que trabajarán en los stands durante la realización de la feria, son nominales e intransferibles, pudiendo ser retirados, es obligatorio su uso visible, siempre que el usuario se encuentre en el recinto de la Feria.
Sólo puede comprar Tarjetas de Expositor adicionales hasta el doble de tarjetas a que tiene derecho en función de los metros comprados y supone</t>
  </si>
  <si>
    <t>Ces cartes sont réservées aux utilisateurs du stand durant la réalisation de la Foire, sont nominales et non transférable, sous peine de confiscation, et doit utiliser son visible chaque fois que l'utilisateur se trouve dans le parc des expositions.
Ne peut acheter d'autres Cartes exposants que pour doubler les cartes auxquelles il a droit en fonction des compteurs achetés et présupposer un</t>
  </si>
  <si>
    <t>Obrigatório enviar lista com o nome das pessoas presentes na Realização para:</t>
  </si>
  <si>
    <t>Required send list with the names of persons present at Realization to:</t>
  </si>
  <si>
    <t>Obligatorio enviar listado con nombre de las personas presentes en la Realización para:</t>
  </si>
  <si>
    <t>Obligatoire envoyer liste avec nom des personnes qui sont présents dans la Realisation à:</t>
  </si>
  <si>
    <t xml:space="preserve">A recepção de mercadoria para o espaço de exposição, é da inteira responsabilidade do Expositor. </t>
  </si>
  <si>
    <t>The reception of merchandise for the exhibition space is the responsibility of the Exhibitor.</t>
  </si>
  <si>
    <t>La recepción de mercancía para el espacio de exposición, es de la entera responsabilidad del Expositor.</t>
  </si>
  <si>
    <t xml:space="preserve">La réception des marchandises pour l'espace d'exposition est la responsabilité de l'Exposant. </t>
  </si>
  <si>
    <t>O acesso para cargas e descargas efectua-se pela portaria junto à Torre Vasco da Gama.</t>
  </si>
  <si>
    <t>Access to the loading and unloading area is through the entrance, next to Vasco da Gama Tower.</t>
  </si>
  <si>
    <t>El acceso para la carga y descarga se llevará a cabo por la entrada, junto a la Torre Vasco da Gama.</t>
  </si>
  <si>
    <t>L'accès pour le chargement et de déchargement est effectué par la porte à côté de Vasco da Gama Tower.</t>
  </si>
  <si>
    <t>Por motivos de segurança, alguns serviços são prestados pelos Serviços FIL, designadamente os seguintes:</t>
  </si>
  <si>
    <t>Due to security, some services are exclusively provided by FIL, specifically: Services, namely the following:</t>
  </si>
  <si>
    <t>Por motivos de seguridad, algunos servicios son competencia exclusiva de FIL, en concreto:</t>
  </si>
  <si>
    <t>Pour des raisons de sécurité, certains services sont fournis par les services de la FIL, y compris ce qui suit:</t>
  </si>
  <si>
    <t>Em casos excepcionais, derivados da natureza e tipo de produtos expostos, poderá ser autorizada a limpeza de stands por outras entidades. 
Nestes casos o Expositor deve remeter à FIL uma listagem identificadora das pessoas que irão prestar o serviço, com nome completo e nº do BI. 
A limpeza só poderá ser efectuada na hora que antecede à abertura da feira, salvo casos excepcionais.</t>
  </si>
  <si>
    <t>In exceptional cases, due to the nature and type of the displayed products, exhibitors may be permitted to contract other entities for booth cleaning. In such cases, the exhibitor must provide FIL with a complete list of all persons belonging to the cleaning crew, specifically, complete name and number of Identification Card. Cleaning can be performed only in the hour before the opening of the fair, except in exceptional cases.</t>
  </si>
  <si>
    <t>En casos excepcionales, derivados de la naturaleza y clase de productos expuestos, se podrá autorizar la limpieza de stands a otras entidades. 
En tal caso, el expositor debe enviar a la FIL un listado con los datos de las personas encargadas de la limpieza, con el nombre completo y nº de DNI. La limpieza sólo se podrá efectuar en la hora antes de la apertura de la feria, salvo en casos excepcionales.</t>
  </si>
  <si>
    <t>Dans des cas exceptionnels, issus de la nature et le type de produits exposés, peuvent être autorisés de nettoyage par d'autres entités. Dans de tels cas, l'exposant doit se soumettre à la FIL d'identifier une liste de personnes qui vont fournir le service, avec le nom complet et le numéro d'identification. Le nettoyage peut être effectuée que dans l'heure précédant l'ouverture de la foire, sauf dans des cas exceptionnels.</t>
  </si>
  <si>
    <t>Se pretender servir produtos alimentares e/ou bebidas no seu stand tenha presente que constitui responsabilidade dos expositores e seus prestadores de serviços o cumprimento da regulamentação aplicável, designadamente o Regulamento (CE) n.º 852 de 2004 de 29 de Abril, do Decreto-Lei 234/2007, de 19 de Junho, no que respeita à Segurança e Higiene Alimentar. No caso de Expositores de Restauração, a comunicação do licenciamento de Restauração e bebidas não sedentária é obrigatório e tem que ser requisitado à Câmara Municipal de Lisboa sempre que exista venda de produtos alimentares e bebidas, com manipulação. Assim, com o objectivo de facilitar o processo de licenciamento, a FIL envia os documentos necessários à Câmara em nome dos expositores, sempre que estes o solicitem à FIL. 
Mais se informa que as obrigações legais e regulamentares relativas às instalações e equipamentos, bem como as regras de segurança, saúde pública e os requisitos legais a cumprir, no âmbito deste licenciamento, são da inteira responsabilidade do expositor.</t>
  </si>
  <si>
    <t>If you want to serve food products or drinks at your stand remember that constitutes the Exhibitor's liability and contractors compliance with the applicable legislation, in particular Regulation (EC) Nº 852 of 2004 of April 29 of Decree Law 234/2007, of June 19, as regards Food Safety and Hygiene. In the case of Exhibitors of gastronomy, the communication of the “not sedentary food and beverage” licensing is mandatory and has to be requested to the Câmara Municipal de Lisboa where there is sale of food products and beverages, with manipulation. 
Thus, with the aim of facilitating the process of licensing, the FIL sends the necessary documents to the Chamber on behalf of the exhibitors, whenever these request to FIL. 
Please note that the legal and regulatory obligations relating to facilities and equipment as well as safety rules, public health and the legal requirements to be met as part of this license, are the sole responsibility of the exhibitor.</t>
  </si>
  <si>
    <t>Si desea servir alimentos y / o bebidas en su stand por favor, tenga en cuenta que es responsabilidad de los expositores y sus proveedores el cumplimiento de la normativa aplicable, en particular el Reglamento (CE) n ° 852 de 2004 de 29 de abril, del Decreto Ley 234/2007, de 19 de junio, en relación a la Seguridad e Higiene Alimentaria. En el caso de los Expositores de Restauración, la solicitud de licencia de Restauración y bebidas sin carácter sedentario es obligatoria y se tiene que solicitar al Ayuntamiento de Lisboa (C.M.L.) siempre que exista venta de productos alimentarios y bebidas, con manipulación. Así, con el objectivo de facilitar el proceso de licenciamiento, FIL envía los documentos necesarios al Ayuntamiento en nombre de los expositores, siempre que lo soliciten a la FIL. Informamos que las obligaciones legales y reglamentarias relativas a las instalaciones y equipos, así como las normas de seguridad, salud pública y los requisitos legales que deben cumplir como parte de esta licencia, son de exclusiva responsabilidad del expositor.</t>
  </si>
  <si>
    <t>Si vous voulez servir la nourriture et / ou de boissons sur le stand de garder à l'esprit qui est la responsabilité des exposants et leur conformité des prestataires de services à la réglementation applicable, notamment le règlement (CE) n ° 852 du 29 Avril 2004, le décret loi 234/2007 du 19 Juin, à l'égard de la sécurité et de l'hygiène alimentaire.  Dans le cas de la restauration des exposants, l'octroi de licences de la restauration de la communication et des boissons non sédentaires est nécessaire et doit être condamnée à la Câmara Municipal de Lisboa (Mairie de Lisbonne) où il vendant nourriture et des boissons, avec la manipulation. Ainsi, afin de faciliter le processus d'octroi de licences, l'armée israélienne envoie les documents nécessaires à la Mairie au nom des exposants, chaque fois qu'ils le demandent la FIL. S'il vous plaît noter que les obligations légales et réglementaires relatives aux installations et de l'équipement ainsi que les règles de sécurité, de santé publique et les exigences juridiques à respecter dans le cadre de cette licence, sont de la seule responsabilité de l'exposant.</t>
  </si>
  <si>
    <t>Nas feiras de público e nas feiras mistas (de profissionais e público) a venda directa, com entrega imediata dos produtos aos visitantes, está autorizada, podendo a organização, se assim o entender, implementar mecanismos de controle da sua saída.</t>
  </si>
  <si>
    <t>In mixed fairs (open to professionals and general public) and fairs open to the public, direct sales and immediate delivery of the products to visitors are permitted, whereby the organization may, should it deem so,  implement control mechanisms for the removal of products.</t>
  </si>
  <si>
    <t>En ferias de público o ferias mixtas (de profesionales y de público) se autoriza la venta directa, con entrega inmediata de los productos a los visitantes, pudiendo la organización, si así lo estima conveniente, implementar mecanismos de control a la salida.</t>
  </si>
  <si>
    <t>Dans les foires ouvertes au publique et les foires mixtes (pour professionnels et publique) les ventes directes avec livraison immédiate des produits aux visiteurs est autorisée , en pouvant l’organisation , si elle le juge nécessaire, implémenter des mécanismes de control de sortie de produits.</t>
  </si>
  <si>
    <t>Às Empresas de Montagem de Stands, a FIL cobra uma taxa de 2,00 €/m2. Deverá ser totalmente liquidada antes do início da montagem.</t>
  </si>
  <si>
    <t>For Stand Assembly Companies, FIL charges a fee of 2,00 €/m2.  It should be fully paid before the beginning of each assembly.</t>
  </si>
  <si>
    <t>A las Empresas de Montaje de Stands, FIL cobra un canon de 2,00 €/m2. Deberá ser totalmente abonado antes del inicio del montaje.</t>
  </si>
  <si>
    <t>A les Entreprises de mountage de Stands, FIL perçoit une taxe de 2,00 €/m2.  Il doit être entièrement libéré avant le début de l'assemblée.</t>
  </si>
  <si>
    <t>Às Empresas envolvidas em trabalhos de montagem e de decoração é exigida a sua credenciação prévia, que prevê a apresentação da apólice de seguro de Responsabilidade Civil e Profissional, cobrindo danos causados nas instalações ou a terceiros e eventuais prejuízos por paralisação das actividades da FIL, no montante de 1 000 000€.</t>
  </si>
  <si>
    <t>All Companies involved in Assembly and decoration of the stands are required to have a previous credential, which implies the presentation of an insurance policy for civil and professional liability, covering damage caused in the premises or to a third party and possible damage due to stoppage of FIL's activities, in the amount of 1 000 000€.</t>
  </si>
  <si>
    <t>A las Empresas involucradas en trabajos de montaje y decoración se les exige su acreditación previa, y se precisa la presentación de la póliza de seguro de Responsabilidad Civil y Profesional, que cubra daños causados en las instalaciones y/o a terceros o eventuales perjuicios por paralización de las actividades de FIL, por valor de 1 000 000€.</t>
  </si>
  <si>
    <t>Les Entreprises impliquées dans l'assemblage et la décoration est nécessaire d'avoir un diplôme d'études précédente, exige la présentation d'une politique de responsabilité civile et l'assurance professionnelle couvrant les dommages aux locaux ou des tiers ainsi que les pertes dues à l'arrêt des activités de la FIL dans montant de 1.000.000 €.</t>
  </si>
  <si>
    <t>Os projectos deverão ser enviados para Aprovação dos Serviços Técnicos da FIL até 30 dias antes do início da montagem ou até 24 horas após a entrega da Requisição de Participação, caso este prazo seja inferior.</t>
  </si>
  <si>
    <t>The projects should be send for FIL Technical Services Approval up to 30 days prior the beginning of the assembly or up to 24 hours after  the delivery of the Request of Participation, whatever is shorter.</t>
  </si>
  <si>
    <t>Los proyectos deben ser sometidos a la Aprobación de los Servicios Técnicos de FIL hasta los 30 días previos al inicio del montaje o hasta las 24 horas después de la Solicitud de Participación, en el caso de que este plazo sea inferior.</t>
  </si>
  <si>
    <t>Les projets doivent être soumis à l'approbation des services techniques au FIL de 30 jours avant de commencer l'installation ou dans les 24 heures après la livraison de la demande de participation, si cette période est plus courte.</t>
  </si>
  <si>
    <t>Os Projectos que derem entrada nos serviços após esta data pagarão uma taxa de análise de 0,50 €/m2.</t>
  </si>
  <si>
    <t>Projects entering the services after these deadline will be subject to a analysis fee of 0,50 €/m2.</t>
  </si>
  <si>
    <t>Los proyectos sometidos a los servicios después de estos plazos están sujetos a una tasa de 0,50 €/m2.</t>
  </si>
  <si>
    <t>Projets qui entreront en service après cette date devront payer des frais d'analyse de 0,50 €/m2.</t>
  </si>
  <si>
    <t>Os Stands já em montagem, sem projecto enviado para Aprovação pagarão um custo de avaliação de 3,00 €/m2, sendo que no caso de não cumprirem as regras definidas, a FIL não autorizará a continuação da sua construção, não havendo lugar a qualquer devolução dos pagamentos devidos pela participação na feira.</t>
  </si>
  <si>
    <t>Stands already under assembly, without a project sent to approval, will paid an evaluation cost of 3,00 € /m2, and should they not comply with the set rules FIL will not grant authorization for the continuation of the assembly, and there will be no reduction in the payments due for the participation in the exhibition.</t>
  </si>
  <si>
    <t>Los stands en fase de montaje, sin un proyecto sometido a aprobación, deben pagar un coste extra de  valoración de 3,00 €/m2. Si no cumplen con las reglas impuestas por FIL, no tendrán la autorización para continuar el montaje, y no habrá  devolución en los pagos debidos por la participación en la exposición.</t>
  </si>
  <si>
    <t>Les stands lors du montage, sans un projet soumis à l'approbation, doivent payer une taxe de 3,00 €/m2. 
Si vous ne respectez pas les règles imposées par la FIL, ne sera pas autorisé à poursuivre l'assemblage, et aucun remboursement des paiements dus à la participation à l'exposition.</t>
  </si>
  <si>
    <t>ALTURA MÍNIMA: A estabelecida para a decoração tipo da Feira: 3m
ALTURA MÁXIMA de construção a partir do solo ou de paredes suspensas: 6m</t>
  </si>
  <si>
    <t>MINIMUM HEIGHT: The set height for the Exhibition standard decoration: 3m
MAXIMUM HEIGHT of construction height from the ground or suspended walls: 6m</t>
  </si>
  <si>
    <t>ALTURA MÍNIMA: La altura definida para la decoración estándar de la exposición: 3m
ALTURA MÁXIMA: La altura de construcción desde el suelo: 6m</t>
  </si>
  <si>
    <t>HAUTEUR MINIMUM: L'ensemble pour le type de décoration équitable: 3m
HAUTEUR MAX: Construit sur les murs au sol ou suspendus: 6m</t>
  </si>
  <si>
    <t>A suspensão de Iluminação ou de Elementos Decorativos, entre os 6m e no máximo, até aos 8m de altura é permitida, mediante aprovação e sujeita a custos conforme tabela. Esta suspensão deve apresentar descontinuidade relativamente às paredes do Stand.</t>
  </si>
  <si>
    <t>The suspension of Luminaries or Decorative Items, between 6m and up to a maximum of 8m of height it is allowed, subject to approval and in accordance with the costs indicated in the table. The suspension must show discontinuity in reference with the Stand walls.</t>
  </si>
  <si>
    <t>Sujeto a aprobación y en conformidad con los costes indicados en la tabla de precios, se permite la suspensión de Iluminación o Elementos Decorativos, entre los 6m y un máximo de 8m de altura. La suspensión debe demostrar discontinuidad en referencia a las paredes del Stand.</t>
  </si>
  <si>
    <t>Sous réserve d'approbation et en conformité avec les coûts indiqués dans le tableau des prix, la suspension de l'éclairage ou des éléments décoratifs, entre 6m et jusqu'à un maximum de 8m de hauteur. La suspension doit montrer une discontinuité par rapport aux murs du Stand.</t>
  </si>
  <si>
    <t>As frentes devem ter uma abertura que permita a entrada e saida de visitantes sem constrangimentos;
A partir dos 4m de altura deverá o expositor recuar nas frentes, 0,50m, por cada metro de altura adicional.</t>
  </si>
  <si>
    <t>Open sides should present an opening that allows the entrance and exit of visitors without any type of restrictions.
Above 4m height the exhibitor should recess the open sides, 0.50m, for each additional height meter.</t>
  </si>
  <si>
    <t>Las calles abiertas deben presentar una apertura para la entrada y la salida de visitantes sin ningún tipo de restricciones;
Por encima de los 4m de altura, el expositor debe retranquear las calles abiertas, 0.50m, por cada metro de altura adicional.</t>
  </si>
  <si>
    <t>Les côtés ouverts doivent présenter une ouverture qui permet l'entrée et la sortie des visiteurs sans aucun type de restrictions.
Au-dessus de 4m de hauteur l'exposant doit suspendre les côtés ouverts, 0.50m, pour chaque mètre de hauteur supplémentaire.</t>
  </si>
  <si>
    <t>Acima da altura mínima o expositor é obrigado a garantir um acabamento das paredes exteriores do stand de qualidade idêntica ao das paredes interiores e manter o equilíbrio estético com as paredes dos Stands confinantes;</t>
  </si>
  <si>
    <t>Above the minimum height the Exhibitor must ensure the finishing of the stand outer walls in a similar quality to the inside walls and the aesthetic balance with the walls of the limiting stands.</t>
  </si>
  <si>
    <t>Por encima de la altura mínima, el Expositor debe asegurar el acabado de las paredes exteriores del stand con una calidad similar a las paredes interiores y el equilibrio estético con las paredes de los stands colindantes.</t>
  </si>
  <si>
    <t>Au-dessus de la hauteur minimale l'exposant doit assurer la finition des stands murs extérieurs dans une qualité similaire aux murs intérieurs et l'équilibre esthétique avec les parois des stands de limitation.</t>
  </si>
  <si>
    <t>Este equilíbrio estético, no que se refere ao acabamento exterior das paredes, deve ser assegurado por contacto directo com os expositores confinantes, sendo a FIL mantida informada desses contactos. Em casos de não entendimento entre expositores, a FIL fixará a solução a adoptar.</t>
  </si>
  <si>
    <t>The aesthetic balance, concerning the outer walls finishing, should be defined in direct liaison with the surrounding Exhibitors and FIL should be kept informed of those contacts. In case it is not possible to reach an agreement between the Exhibitors, FIL will define the final solution.</t>
  </si>
  <si>
    <t>El equilibrio estético, referente al acabado de las paredes exteriores, debe tener el visto bueno de los expositores colindantes, y FIL debe ser informada sobre los acuerdos alcanzados. En caso de que no sea posible alcanzar un acuerdo entre los expositores, FIL definirá la solución final.</t>
  </si>
  <si>
    <t>Caso os Stands não tenham sido aprovados antes da montagem o Expositor pode ser obrigado tomar as medidas que lhe sejam impostas pela FIL, designadamente reduzir a altura do Stand e/ou a assegurar o devido acabamento, decorrendo os custos inerentes por sua conta, incluindo os relativos á aprovação do Stand.</t>
  </si>
  <si>
    <t>In the event, stands have not been approved prior to the building phase the Exhibitor may be forced to adopt the measures imposed by FIL, namely reducing the stand height and/or ensuring the proper finishing and any incurring costs will be supported by the Exhibitor including the costs related with the Stand approval.</t>
  </si>
  <si>
    <t>En caso de que los stands no hayan sido aprobados previamente a la fase de montaje, se puede exigir que el Expositor cumpla con las medidas impuestas por FIL, ya sea la reducción de la altura del stand, asegurar el acabado apropiado; cualquier gasto será soportado por el Expositor incluyendo los gastos relacionados con la aprobación del Stand.</t>
  </si>
  <si>
    <t>Dans le cas, les stands ont pas été approuvés avant la phase de construction de l'Exposant peut être contraint d'adopter les mesures imposées par le FIL, à savoir la réduction de la hauteur du pied et / ou en assurant la bonne finition et des frais encourir seront pris en charge par l'Exposant y compris les coûts liés à l'approbation du stand.</t>
  </si>
  <si>
    <t>Todos os stands com pavimento sobre elevado com altura superior a 7cm deverão possuir uma rampa de acesso facilitadora da mobilidade, com pelo menos 90cm de largura e inclinação de 8%, de acordo com normativos legais.</t>
  </si>
  <si>
    <t>All stands with elevated pavement/flooring whose height is more than 7cm must possess an access ramp facilitating mobility measuring at least 90cm in width and 8% inclination according to legal norms.</t>
  </si>
  <si>
    <t>Todos los stands con pavimento sobreelevado con altura superior a 7cm, deberán poseer una rampa de acceso facilitadora de movilidad, con una anchura mínima de 90cm e inclinación de 8%, de acuerdo con las normas legales.</t>
  </si>
  <si>
    <t>Tous les stands avec la chaussée surélevé / plancher dont la hauteur est de plus de 7 cm doit posséder une rampe d'accès en facilitant la mobilité de mesure au moins 90cm en inclinaison largeur et 8% selon les normes juridiques.</t>
  </si>
  <si>
    <t>Custo dos Serviços de Suspensão mais 25% do preço do m2 de espaço 1 Frente x área das faces exteriores dos elementos</t>
  </si>
  <si>
    <t>Cost of the Suspension Services plus 25% of 1 Open Side Space sqm cost x area of the other sides of the items</t>
  </si>
  <si>
    <t>El coste de los servicios de suspensión más el 25% del precio por m2 de 1 Calle Abierta x área de las calles exteriores de los elementos.</t>
  </si>
  <si>
    <t>Coût des services de suspension plus 25% de 1 Ouvrez Side Espace m² x coût zone des autres côtés des éléments</t>
  </si>
  <si>
    <t>Os materiais utilizados na construção de stands não devem ser potenciadores de riscos para as pessoas ou instalações, designadamente:</t>
  </si>
  <si>
    <t>The materials used for building the stands should not present or promote risks for the safety of persons and facilities.</t>
  </si>
  <si>
    <t>Los materiales utilizados en la construcción de los stands no deben representar riesgos para las personas o instalaciones, en particular:</t>
  </si>
  <si>
    <t>Les matériaux utilisés pour la construction des stands ne doivent pas présenter des risques pour la sécurité des personnes et des installations.</t>
  </si>
  <si>
    <t>As alcatifas ou outros revestimentos de pavimento devem ser retardadoras de fogo, mínimo classe M3;
O vidro deve ser laminado ou temperado;
As tintas serão exclusivamente de base aquosa.</t>
  </si>
  <si>
    <t>Carpets or other floor overlays should retard fire, minimum class M3;
The glass should be laminated or tempered;
Use only water-based paints.</t>
  </si>
  <si>
    <t>Las moquetas u otros revestimientos de pavimento deben ser ignífugos, como mínimo de la clase M3.
El vidrio debe ser laminado o templado.
Sólo se podrán utilizar pinturas de base acuosa.</t>
  </si>
  <si>
    <t>Moquettes ou autres revêtements de sol devraient retarder le feu, classe minimum M3;
Le verre doit être feuilleté ou trempé;
Utilisez uniquement des peintures à base d'eau.</t>
  </si>
  <si>
    <t>Todos os stands com pavimento sobre elevado com altura superior a 7 cm deverão possuir uma rampa de acesso facilitadora da mobilidade, com pelo menos 90cm de largura e inclinação de 8%, de acordo com normativos legais.</t>
  </si>
  <si>
    <t>All stands with elevated pavement/flooring whose height is more than 7 cmmust possess an access ramp facilitating mobility measuring at least 90 cm in width and 8% inclination according to legal norms.</t>
  </si>
  <si>
    <t>Todos los stands con pavimento sobreelevado con altura superior a 7cm, deberán poseer una rampa de acceso facilitadora de movilidad, con una anchura mínima de 90 cm e inclinación de 8%, de acuerdo con las normas legales.</t>
  </si>
  <si>
    <t>Tous les stands avec la chaussée surélevé / plancher dont la hauteur est supérieure à 7 cmmust possèdent une rampe d'accès en facilitant la mobilité de mesure au moins 90 cm de largeur et 8% d'inclinaison selon les normes juridiques.</t>
  </si>
  <si>
    <t>Não é permitida a utilização de compressores de ar e de reservatórios de fluidos combustíveis nos stands.
Situações excepcionais carecem de aprovação prévia dos Serviços FIL.</t>
  </si>
  <si>
    <t>The use of air compressors and vessels of other gases/fluids is not allowed in the stands.
Particular situations will need a prior permission granted by FIL Services.</t>
  </si>
  <si>
    <t>No se permite la utilización de compresores de aire y depósitos de fluidos combustibles en los stands.
Las situaciones excepcionales requerirán la aprobación expresa y previa de los Servicios FIL.</t>
  </si>
  <si>
    <t>L'utilisation de compresseurs d'air et des navires d'autres gaz / liquides est pas autorisée dans les stands.
Des situations particulières auront besoin d'une autorisation préalable accordée par les Services FIL.</t>
  </si>
  <si>
    <t>A utilização que a Lisboa-FCE faz dos dados que recolhe respeita a finalidade e âmbito em que os mesmos foram recolhidos, conforme estipulado em Princípios Relativos ao Tratamento de Dados Pessoais.
Enquanto Cliente ou Utilizador dos serviços da Lisboa-FCE, o tratamento dos dados é efectuado nos seguintes âmbitos:
- Para a execução de todas as obrigações legais decorrentes da contratação e utilização do serviço ou produto a que dizem respeito e pelo 
   período de tempo adequado e necessário à concretização dos objectivos contratuais ou das obrigações legais;
- Para comunicações directamente associadas à contratação e prestação do serviço, incluindo terceiras entidades que com a Lisboa-FCE 
   colaboram na prestação do serviço e o complementam e com as quais a Lisboa-FCE tem um regime de parceria para aquele fim;
- Para elaboração do catálogo electrónico ou físico, guia de visitante, ou quaisquer publicações associadas ao evento ou serviço 
   contratualizado;</t>
  </si>
  <si>
    <t xml:space="preserve">The usage of data processed by Lisboa-FCE is in respect of the scope and purpose for which they were processed, as stated in Personal Data Processing Principles. 
As Client or User of Lisboa-FCE services, the processing of data is handled in the following circumstances:
- For the execution of all the legal responsibilities bound by the contracting and usage of the service or product to which they pertain to, and 
   for the appropriate and necessary amount of time for the completion of the contractual objectives or legal responsibilities;
- For notifications directly associated with contracting and rendering of service, including third parties that collaborate with Lisboa-FCE in 
   rendering of service and that which complement it and with which Lisboa-FCE has a partnership regimen for that purpose; 
- For the elaboration of the electronic or physical catalogue, visitors’ guide, or any publications associated with the event or with the hired 
   service; </t>
  </si>
  <si>
    <t>El uso de los datos procesados por Lisboa-FCE se refiere al alcance y el propósito para el que fueron procesados, como se establece en los Principios de procesamiento de datos personales.
Como cliente o usuario de los servicios de Lisboa-FCE, el procesamiento de los datos se realiza en las siguientes circunstancias:
- Para la ejecución de todas las responsabilidades legales vinculadas por la contratación y el uso del servicio o producto al que pertenecen, y 
   por el  tiempo apropiado y necesario para el cumplimiento de los objetivos contractuales o responsabilidades legales;
- Para las notificaciones directamente asociadas con la contratación y la prestación del servicio, incluidos terceros que colaboran con Lisboa-
    FCE en la prestación del servicio y aquellos que lo complementan y con los que Lisboa-FCE tiene un régimen de asociación para tal fin;
- Para la elaboración del catálogo electrónico o físico, la guía para visitantes o cualquier publicación relacionada con el evento o con el 
   servicio contratado;</t>
  </si>
  <si>
    <t>L'utilisation des données traitées par Lisboa-FCE se fait dans le respect de la portée et du but pour lesquels elles ont été traitées, comme indiqué dans les Principes du traitement des données à caractère personnel.
En tant que client ou utilisateur des services de Lisboa-FCE, le traitement des données est géré dans les circonstances suivantes:
- Pour l'exécution de toutes les responsabilités légales liées à la conclusion et à l'utilisation du service ou du produit auquel elles se 
   rapportent, et pour le temps approprié et nécessaire à l'accomplissement des objectifs contractuels ou des responsabilités légales;
- Pour les notifications directement associées à la passation de contrat et à la prestation de services, y compris les tiers qui collaborent avec 
   Lisboa-FCE dans la prestation de services et ceux qui le complètent et avec lesquels Lisboa-FCE a un régime de partenariat à cette fin;
- Pour l'élaboration du catalogue électronique ou physique, du guide des visiteurs ou de toute publication associée à l'événement ou au 
   service loué;</t>
  </si>
  <si>
    <t>A Lisboa-FCE só transmite a terceiros os dados pessoais que recolhe, respeitando o princípio da minimização dos dados constante da 
alínea c) do n.º 1 do RGPD e quando técnica ou legalmente o tenha de fazer, nomeadamente, mas não exclusivamente, nas seguintes situações:
- Nos processos associados a transacções, nomeadamente transmissões relacionadas com pagamentos e/ou comunicação de facturas à 
   Autoridade Tributária;
- Na comunicação, quando utiliza serviços de terceiros, por exemplo, para o envio comunicações, nomeadamente de emails, ou para a 
   execução e prestação de serviços complementares aos contratados como sejam, limpeza, segurança, decoração, inscrição para catálogo 
   do evento, guia de visitante e ainda entre entidades co-organizadoras do evento.
- Em cumprimento de obrigação legal de resposta a pedido de autoridade competente, tal como entidades reguladoras, órgãos de polícia 
    criminal ou tribunais;
- Para, no interesse legítimo da Lisboa-FCE, apresentar / desenvolver acções em defesa dos seus direitos ou para protecção dos seus 
   Clientes e/ou Utilizadores;</t>
  </si>
  <si>
    <t>Lisboa-FCE only transmits to third parties the personal data it processes, respecting the data minimization principle stated in alínea c) 
of n.º 1 of GDPR and in cases when technically and legally must do so, namely  but not exclusively, in the following situations:
- In processes associated with transactions, namely transmissions related to payments and/or invoice notifications to Tributary Authorities; 
- In notification, when utilizing services of third parties, such as, sending communications, namely emails, performance and rendering of 
   complementary services to those hired such as, cleaning, security, decoration, event catalogue inscriptions, visitors’ guide and also among 
   co-organizers of the event.
- In obedience of legal responsibility when complying with request of competent authorities, such as regulatory entities, organs of criminal 
   police or courts of law; 
- For, in the legitimate interest of Lisboa-FCE, the presentation/development of actions in the defense of its rights or for the protection of its 
   Clients and/or Users;</t>
  </si>
  <si>
    <t>Lisboa-FCE solo transmite a terceros los datos personales que procesa, respetando el principio de minimización de datos establecido en 
alinea c) del n.º 1 de GDPR y en los casos en que técnica y legalmente lo debe hacer , a saber, pero no exclusivamente, en las siguientes situaciones:
- En procesos asociados con transacciones, a saber, transmisiones relacionadas con pagos y / o notificaciones de facturas a las Autoridades 
   Tributarias;
- En notificación, cuando se utilizan servicios de terceros, tales como, envío de comunicaciones, es decir, correos electrónicos, rendimiento y 
   prestación de servicios complementarios a los contratados, como limpieza, seguridad, decoración, inscripciones de catálogos de eventos, 
   guía para visitantes y también entre entidades coorganizadoras del evento.
- En obediencia a la responsabilidad legal al cumplir con la solicitud de las autoridades competentes, tales como las entidades reguladoras, 
   los órganos de la policía criminal o los tribunales de justicia;
- Para, en interés legítimo de Lisboa-FCE, la presentación / desarrollo de acciones en defensa de sus derechos o para la protección de sus 
   Clientes y / o Usuarios;</t>
  </si>
  <si>
    <t>Lisboa-FCE ne transmet à des tiers que les données personnelles qu'elle traite, respectant le principe de minimisation des données énoncé 
à l'alinea c) du n° 1 du GDPR et dans les cas où techniquement et légalement doivent le faire, à savoir, mais pas exclusivement, dans les situations suivantes:
- Dans les processus associés aux transactions, à savoir les transmissions liées aux paiements et / ou les notifications de factures aux
   autorités des tributaires;
- Dans la notification, lors de l'utilisation de services de tiers, tels que l'envoi de communications, à savoir les courriels, la prestation et la 
   prestation de services complémentaires aux personnes embauchées tels que nettoyage, sécurité, décoration, inscriptions au catalogue 
   d'événements, guide de visite et aussi parmi les co-organisateurs de l'événement.
- Obéissant à la responsabilité légale lorsqu'il se conforme à la demande des autorités compétentes, telles que les organismes de 
   réglementation, les organes de police criminelle ou les tribunaux;
- Pour, dans l'intérêt légitime de Lisboa-FCE, la présentation / le développement d'actions dans la défense de ses droits ou pour la protection 
   de ses Clients et / ou Utilisateurs;</t>
  </si>
  <si>
    <t>Revogação da Autorização para Tratamento - em qualquer momento, o Titular dos Dados Pessoais pode revogar autorização que tenha dado, sem prejuízo de que, mesmo assim, a Lisboa-FCE proceda ao tratamento desses dados quando:
 - Tiverem sido recolhidos no âmbito da celebração de um contrato;
 - Sejam necessários para o cumprimento de obrigações legais;
 - Sejam essenciais para comprovar transacções;
 - Sejam necessários no âmbito de acções de defesa e/ou protecção de direitos da Lisboa-FCE, dos seus Clientes e/ou Utilizadores.
Sempre que pretender poderá actualizar os seus dados pessoais, incluindo os seus consentimentos podendo, para esse efeito, contactar-nos através dos seguintes endereços: Carta: dirigida à LISBOA-FCE,  para Rua do Bojador, Parque das Nações, 1998-010 Lisboa, PORTUGAL.</t>
  </si>
  <si>
    <t>Revocation of Authorization for Processing - at any time, the Personal Data Holder may revoke the permission that he/she had granted, without prejudice to, all the same, as Lisboa-FCE proceeds with the processing of that data when:  
 - It was processed within the scope of the celebration of a contract; 
 - It is necessary for the compliance with legal responsibilities;
 - It is essential for proof of transactions;
 - It is necessary in the scope of defense actions and /or the protections of the legal rights of Lisboa-FCE, of its clients and/or Users. 
Anytime you wish to so, you may update your personal data, including your consents, whereby you may , for this effect ,contact us in the following manners: Letter: addressed to LISBOA-FCE, and sent to the Rua do Bojador, Parque das Nações, 1998-010 Lisboa, PORTUGAL.</t>
  </si>
  <si>
    <t>Revocación de la autorización para el procesamiento: en cualquier momento, el titular de los datos personales puede revocar el permiso otorgado, sin perjuicio de lo mismo, que Lisboa-FCE proceda con el procesamiento de los datos. esa información cuando:
 - Fue procesado dentro del alcance de la celebración de un contrato;
 - Es necesario para el cumplimiento de las responsabilidades legales;
 - Es esencial para la prueba de las transacciones;
 - Es necesario en el ámbito de las acciones de defensa y / o la protección de los derechos legales de Lisboa-FCE, de sus clientes y / o Usuarios.
En cualquier momento, puede actualizar sus datos personales, incluidos sus consentimientos, mediante los cuales puede, para este efecto, contactarnos de la siguiente manera: Carta: dirigida a LISBOA-FCE, Rua do Bojador, Parque das Nações, 1998-010 Lisboa, PORTUGAL.</t>
  </si>
  <si>
    <t>Révocation de l'Autorisation de Traitement - à tout moment, le Titulaire des Données Personnelles peut révoquer l'autorisation qu'il a accordée, sans préjudice, tout de même, que Lisboa-FCE procède au traitement de cette données lorsque:
 - Il a été traité dans le cadre de la célébration d'un contrat;
 - Il est nécessaire pour le respect des responsabilités légales;
 - Il est essentiel pour la preuve des transactions;
 - Il est nécessaire dans le cadre des actions de défense et/ou de la protection des droits légaux de Lisboa-FCE, de ses clients et/ou utilisateurs.  A tout moment, vous pouvez mettre à jour vos informations personnelles, y compris vos consentements, ce qui vous permet de nous contacter de la manière suivante: Lettre:  à LISBOA-FCE, et envoyée à, Rua do Bojador, Parque das Nações, 1998-010 Lisboa, PORTUGAL.</t>
  </si>
  <si>
    <t>Às empresas expositoras cuja sede se situe fora do território nacional não é aplicado IVA em Portugal, em conformidade com o disposto na alínea a) do nº 6 do art.º 6.º (a contrario) do Código do IVA.  Para aplicação desta regra a expositores provenientes de países fora da comunidade europeia é necessário comprovar a sua qualidade de sujeito passivo de imposto mediante a entrega de declaração emitida pela administração fiscal do seu país de origem. (CASO NÃO SEJA FEITA PROVA, SERÁ EMITIDA FACTURA COM IVA DE 23%). 
Esta regra não se aplica aos serviços de parque de estacionamento, à bilhética e ao serviço de restauração e a quaisquer outras operações pontuais passíveis de análise.</t>
  </si>
  <si>
    <t>In accordance with Article 6(6)(a) of the VAT Code (opposite), VAT is not applied in Portugal to those exhibiting companies whose headquarters are based outside our national territory. 
In order to apply this clause, exhibitors coming from countries outside the European Community must prove they are registered for VAT by providing a statement issued by the tax administration of their country of origin. 
(IF IT WAS NOT DONE PROOF, WILL BE ISSUED BILL WITH OF 23%). 
This clause does not apply to the car park, ticket office or restaurant services or any other one-off operations subject to analysis.</t>
  </si>
  <si>
    <t>A las empresas expositoras cuya sede se sitúe fuera del territorio nacional no se les aplica el IVA en Portugal / España, de conformidad con lo dispuesto en el párrafo a) del nº 6 del art.º 6.º (al contrario) del Código del IVA. Para aplicación de esta regla a expositores provenientes de países fuera de la comunidad europea, será necesario comprobar su calidad de sujeto pasivo de impuesto mediante la entrega de declaración emitida por la administración fiscal de su país de origen. (SI NO SE DEMUESTRA, SE EMITIRÁ FACTURA CON IVA DE 23%). 
Esta regla no se aplica a los servicios de parque,  venta de entradas y al servicio de restaurante o cualquier otra operación puntual, susceptible de análisis en su momento.</t>
  </si>
  <si>
    <t>Les sociétés qui exposent et dont le siège social ne se situe pas au Portugal ne sont pas assujetties à la TVA, conformément aux dispositions de l'alinéa a) du paragraphe 6 de l'article 6 (au contraire) du code de la TVA. 
Pour bénéficier de cette disposition les exposants dont le siège social se situe en dehors de l'Union européenne devront présenter une déclaration émise par l'administration fiscale de leur pays d'origine prouvant leur exonération d'impôt. (SI LA PREUVE NE SE FAIT PAS, IL SERA EMIS LA FACTURE DE TVA DE 23%). Cette règle ne s'applique pas aux services de stationnement, aux billets et au service de restauration et à toutes autres opérations spécifiques qui devront être analysées.</t>
  </si>
  <si>
    <t>Valide o seu Nº de Contribuinte para confirmar a não sujeição a IVA à taxa em vigor em Portugal. Verifique em:</t>
  </si>
  <si>
    <t>Validate your VAT Number to confirm not subject to VAT at the rate prevailing in Portugal. Check in:</t>
  </si>
  <si>
    <t>Valide su NIF para confirmar que no están sujetos al IVA  vigente en Portugal. Verifique en:</t>
  </si>
  <si>
    <t>Validez le N° Contribuable pour confirmer non soumis à la TVA au taux en vigueur au Portugal. Vérifier dans:</t>
  </si>
  <si>
    <t>Nos termos do disposto na Lei n.º 92/2017, de 22 de Agosto, informamos que os pagamentos respeitantes a facturas e/ou adiantamentos de valor igual ou superior a €1.000,00 não poderão ser feitos em numerário: deverão ser efectuados por transferência bancária, depósito bancário, ou cheque nominativo. O limite mencionado aplica-se ao valor total da participação, pelo que partes da totalidade do valor da participação, ainda que abaixo do montante supra referido, não poderão, de acordo com a mesma lei, ser feitos em numerário.</t>
  </si>
  <si>
    <t>Pursuant to the provisions of Law no. 92/2017 of 22 August, we inform you that payments relating to invoices and / or advances of €1,000.00 or more may not be made in cash: they must be made by bank transfer, bank deposit, or nominative check.
The above limit applies to the total value of the participation, so that parts of the total amount of the participation, although below the amount mentioned above, can not, according to the same law, be made in cash.</t>
  </si>
  <si>
    <t>De acuerdo con lo dispuesto en la Ley nº 92/2017, de 22 de agosto, informamos que los pagos relativos a facturas y / o anticipos de valor igual o superior a €1.000,00 no podrán efectuarse en efectivo: deberán efectuarse por transferencia bancaria, depósito bancario, o cheque nominativo. El límite mencionado se aplica al valor total de la participación, por lo que las partes de la totalidad del valor de la participación, aunque por debajo del importe antes mencionado, no podrán, de acuerdo con la misma ley, efectuarse en efectivo.</t>
  </si>
  <si>
    <t>Conformément à la loi n ° 92/2017 du 22 août, nous vous informons que les paiements relatifs aux factures et / ou avances de €1 000,00 ou plus ne peuvent être effectués en espèces: ils doivent être effectués par virement bancaire, dépôt bancaire ou chèque nominatif.
La limite ci-dessus s'applique à la valeur totale de la participation, de sorte que des parties du montant total de la participation, bien que inférieures au montant mentionné ci-dessus, ne peuvent, selon la même loi, être faites en espèces.</t>
  </si>
  <si>
    <t>Em caso de litígio o consumidor pode recorrer a uma Entidade de Resolução Alternativa de Litígios de consumo:  CENTRO DE ARBITRAGEM DE CONFLITOS DE CONSUMO DE LISBOA; R. dos Douradores, 116 - 2º - 1100-207 Lisboa / T: 00-351-218 807 000/F: 00-351-218 807 038.</t>
  </si>
  <si>
    <t>In case of dispute the consumer may resort to an Alternative Resolution Entity of consumer disputes: CENTRO DE ARBITRAGEM DE CONFLITOS DE CONSUMO DE LISBOA; R. dos Douradores, 116 - 2º - 1100-207 Lisboa / T: 00-351-218 807 000/F: 00-351-218 807 038.</t>
  </si>
  <si>
    <t>En caso de conflicto, el consumidor podrá recurrir a la  Entidad de Resolución Alternativa de Litigios de consumo: CENTRO DE ARBITRAGEM DE CONFLITOS DE CONSUMO DE LISBOA; R. dos Douradores, 116 - 2º - 1100-207 Lisboa / T: 00-351-218 807 000/F: 00-351-218 807 038.</t>
  </si>
  <si>
    <t>En cas de litige, le consommateur peut recourir à la Entité de Résolution Alternative des Litiges consommation: CENTRO DE ARBITRAGEM DE CONFLITOS DE CONSUMO DE LISBOA; R. dos Douradores, 116 - 2º - 1100-207 Lisboa / T: 00-351-218 807 000/F: 00-351-218 807 038.</t>
  </si>
  <si>
    <t>7. DIMENSÃO, LAYOUT DOS STANDS, NORMAS TÉCNICAS</t>
  </si>
  <si>
    <t>7. STAND SIZE AND LAYOUT, TECHNICAL RULES</t>
  </si>
  <si>
    <t>7. DIMENSIÓN, DISEÑO DE LOS STANDS, NORMAS TÉCNICAS</t>
  </si>
  <si>
    <t>7. DIMENSION, LAYOUT DES STANDS, NORMES TECHNIQUES</t>
  </si>
  <si>
    <t>1. ÂMBITO, DATAS, DURAÇÃO E HORÁRIO</t>
  </si>
  <si>
    <t>8. OPERAÇÕES ALFANDEGÁRIAS, TRANSITÁRIO OFICIAL</t>
  </si>
  <si>
    <t>1. SCOPE, DATES, DURATION AND OPENING HOURS</t>
  </si>
  <si>
    <t>8. CUSTOMS OPERATIONS, OFFICIAL TRANSPORTER</t>
  </si>
  <si>
    <t>ÍNDICE</t>
  </si>
  <si>
    <t>1. ÁMBITO, FECHAS, DURACIÓN Y HORARIO</t>
  </si>
  <si>
    <t>8. OPERACIONES ADUANERAS, TRANSITARIO OFICIAL</t>
  </si>
  <si>
    <t>INDEX</t>
  </si>
  <si>
    <t>1. CONTEXTE, DATES, DURÉE ET HORAIRE</t>
  </si>
  <si>
    <t>8. OPERATIONS DOUANIÈRES, TRANSITAIRE OFFICIEL</t>
  </si>
  <si>
    <t>2. CONDIÇÕES DE ADMISSÃO</t>
  </si>
  <si>
    <t>9. CARTÕES LIVRE-TRÂNSITO, BILHETES DE CONVITE</t>
  </si>
  <si>
    <t>2. ADMISSION CONDITIONS</t>
  </si>
  <si>
    <t>9. FREE ACESS CARDS, INVITATION FORMS</t>
  </si>
  <si>
    <t>2. CONDICIONES DE ADMISIÓN</t>
  </si>
  <si>
    <t>9. ACREDITACIONES, INVITACIONES</t>
  </si>
  <si>
    <t>2. CONDITIONS D’ADMISSION</t>
  </si>
  <si>
    <t>9. CARTES D’EXPOSANT, BILLETS D’INVITATION</t>
  </si>
  <si>
    <t>3. INSCRIÇÃO, ADMISSÃO DAS INSCRIÇÕES, ATRIBUIÇÃO ESPAÇOS, LOCALIZAÇÃO</t>
  </si>
  <si>
    <t>10. SEGUROS E RESPONSABILIDADES</t>
  </si>
  <si>
    <t>3. REGISTRATION, ACCEPTANCE OF REGISTRATION, ALLOCATION SPACE, LOCATION</t>
  </si>
  <si>
    <t>10. INSURANCE AND RESPONSABILITY</t>
  </si>
  <si>
    <t>3. INSCRIPCIÓN, ADMISIÓN INSCRIPCIONES, ADJUDICACIÓN ESPACIO Y UBICACIÓN</t>
  </si>
  <si>
    <t>10. SEGUROS Y RESPONSABILIDADES</t>
  </si>
  <si>
    <t>3. INSCRIPTION, ADMISSION INSCRIPTIONS, ATTRIBUTION LOCALISATION</t>
  </si>
  <si>
    <t>10. ASSURANCES ET RESPONSABILITÉ</t>
  </si>
  <si>
    <t>4. CUSTOS DE PARTICIPAÇÃO, CANCELAMENTO</t>
  </si>
  <si>
    <t>11. CATÁLOGO / GUIA DE VISITANTE OFICIAL</t>
  </si>
  <si>
    <t>4. PARTICIPATION COSTS, CANCELLATION</t>
  </si>
  <si>
    <t>11. CATALOGUE / VISITOR'S GUIDE</t>
  </si>
  <si>
    <t>4. COSTES DE PARTICIPACIÓN, CANCELACIÓN</t>
  </si>
  <si>
    <t>11. CATÁLOGO / GUÍA DEL VISITANTE OFICIAL</t>
  </si>
  <si>
    <t>4. PRIX DE PARTICIPATION, ANNULATION</t>
  </si>
  <si>
    <t>11. CATALOGUE / GUIDE OFFICIEL DU VISITEUR</t>
  </si>
  <si>
    <t>5. PRODUTOS EXPOSTOS</t>
  </si>
  <si>
    <t>12. OBRIGAÇÕES E SANÇÕES</t>
  </si>
  <si>
    <t>5. EXHIBITED PRODUCTS</t>
  </si>
  <si>
    <t>12. OBLIGATIONS AND SANCTIONS</t>
  </si>
  <si>
    <t>5. PRODUCTOS EXPUESTOS</t>
  </si>
  <si>
    <t>12. OBLIGACIONES Y SANCIONES</t>
  </si>
  <si>
    <t>5. PRODUITS EXPOSÉS</t>
  </si>
  <si>
    <t>12. OBLIGATIONS ET SANCTIONS</t>
  </si>
  <si>
    <t>6. MONTAGEM / DESMONTAGEM DE STANDS</t>
  </si>
  <si>
    <t>6. ASSEMBLY / DISASSEMBLY OF STANDS</t>
  </si>
  <si>
    <t>6.MONTAJE / DESMONTAJE DE STANDS</t>
  </si>
  <si>
    <t>6. MONTAGE / DÉMONTAGE DES STANDS</t>
  </si>
  <si>
    <t>A Feira Internacional de Lisboa (FIL) constitui um departamento do Grupo Fundação AIP, organizado com o objectivo de proporcionar aos fabricantes, produtores e outras entidades do país e do estrangeiro, a oportunidade de apresentarem, directamente ou por intermédio dos seus agentes gerais, distribuidores, representantes exclusivos ou empresas expressamente autorizadas por um fabricante, os seus produtos, os mostruários da sua produção ou os seus serviços no sentido de estimular o progresso, o intercâmbio tecnológico, promover a concretização de trocas comerciais, contribuindo para o desenvolvimento económico do sector empresarial.</t>
  </si>
  <si>
    <t>Feira Internacional de Lisboa (FIL) is a department of the AIP Foundation Group, set up with the purpose of giving manufacturers, producers and other entities, both Portuguese and foreign, the opportunity to represent, directly and through their general agents, distributors, exclusive representatives or firms bearing specific authorisation, their products, showcase their products or their services aiming to enhance progress and technological exchange, as well as promoting the conclusion business deals, and thus contribute to the economic development of the business sector.</t>
  </si>
  <si>
    <t>La Feira Internacional de Lisboa (FIL) constituye un departamento del Grupo Fundación AIP, organizado con el objetivo de proporcionar a los fabricantes, productores y otras entidades del País y del extranjero, la oportunidad de presentar, directamente o mediante sus agentes generales, distribuidores, representantes exclusivos o empresas expresamente autorizadas por un fabricante, sus productos, los muestrarios de su producción o sus servicios con el fin de estimular el progreso, el intercambio tecnológico, promover los intercambios comerciales, contribuyendo al desarrollo económico del sector empresarial.</t>
  </si>
  <si>
    <t xml:space="preserve">La Foire Internationale de Lisbonne (FIL) est un département de Groupe Fundation AIP, qui vise proportionner aux fabricants, producteurs et autres entités, nationales ou internationales, l’opportunité de présenter directement ou à travers leurs agents, leurs distributeurs, leurs représentants exclusifs ou des entreprises dûment autorisées par un fabricant, leurs produits, les échantillons de leur production ou de leurs services et qui vise encourager le progrès, l’interchange technologique et promouvoir la concrétisation de leurs échanges commerciaux tout en contribuant pour le développement économique du secteur des entreprises.     </t>
  </si>
  <si>
    <t>O presente Regulamento inclui as normas de realização na FIL, de Feiras e Salões Especializados e de outras manifestações que forem apresentadas separadamente e com designação própria. Se quaisquer acontecimentos imprevistos ou casos de força maior, independentes da responsabilidade e competência da LISBOA-FCE, obstarem à abertura de um certame, atrasarem a sua realização ou obrigarem a alterações do seu Regulamento, não haverá direito a pedido de qualquer indemnização, nem ao reembolso das importâncias já pagas.</t>
  </si>
  <si>
    <t>The present Regulation includes the rules that regulate the organisation at FIL of Fairs and Industry Expositions, as well as other events separately presented and under their own name.
Should any unforeseen event or so called "act of God" outside the responsibility or competence of the LISBOA-FCE prevent an event from being held, delay its opening or force changes to be made in its Regulation, there will not be grounds for demanding an indemnity or the refund of amounts already paid.</t>
  </si>
  <si>
    <t>El presente Reglamento, incluye las normas de realización en FIL, de Ferias y Salones Especializados y de otros actos que sean presentados por separado y con una designación propia. 
En caso de imprevistos o causas de fuerza mayor, ajenos a la responsabilidad y competencia de LISBOA- FCE, que supusieran la no apertura de un certamen, el retraso de su realización o alteraciones en su Reglamento, no se tendrá derecho a reclamar ninguna indemnización, ni el reembolso de los importes pagados.</t>
  </si>
  <si>
    <t xml:space="preserve">Le présent Règlement comprend les normes de l’organisation de la FIL, des Foires et des Salons Spécialisés ainsi que d’autres manifestations, présentées séparément et ayant une désignation spécifique. Dans le cas d’événements imprévisibles ou de force majeure, qui ne seraient pas de la responsabilité de LISBOA-FCE, et qui affecteraient la date ou la  durée d’une exposition en obligeant à altérer son Règlement, ces changements ne donnent pas le droit aux participants à dédommagements  ou  de renoncer à leurs engagements. </t>
  </si>
  <si>
    <t>Este regulamento é complementado em cada certame pelas respectivas “Normas de Participação” que têm carácter especial relativamente ao Regulamento Geral da FIL.</t>
  </si>
  <si>
    <t>This regulation is complemented, for each event, by its respective specific "Participation Rules" which are by nature special as regards FIL's general regulation.</t>
  </si>
  <si>
    <t>Este Reglamento se complementa en cada certamen con las respectivas "Normas de Participación" que tienen carácter especial com respecto al Reglamento General de FIL.</t>
  </si>
  <si>
    <t>Ce règlement est complémenté, relativement à chaque exposition, par les  “Normes de Participation” qui ont un caractère spécial face au Règlement Général de la FIL.</t>
  </si>
  <si>
    <t>O âmbito, as datas, a duração e o horário das Feiras, dos Salões Especializados e de outras manifestações, são objecto de definição em documento próprio a elaborar pela FIL.</t>
  </si>
  <si>
    <t>The scope, the dates, the duration and the timetable of fairs, of specialised exhibitions and other events, are subject to definition in document to be drawn up by the FIL.</t>
  </si>
  <si>
    <t>El ámbito, las fechas, la duración y el horario de las Ferias, de los Salones Especializados y de otros actos, serán establecidos en un documento específico elaborado por FIL.</t>
  </si>
  <si>
    <t xml:space="preserve">Le contexte, les dates, la durée et l’horaire des Foires, des Salons Spécialisés et d’autres manifestations, seront déterminés dans un document propre à élaborer par la FIL.  </t>
  </si>
  <si>
    <t>Só poderão participar em eventos da FIL os fabricantes ou produtores e ainda os seus representantes, agentes e/ou distribuidores gerais.</t>
  </si>
  <si>
    <t>In events of the FIL, only manufacturers or producers and also their representatives, agents and/or general distributors are allowed to participate.</t>
  </si>
  <si>
    <t>Sólo podrán participar en eventos de FIL los fabricantes o productores y sus representantes, agentes y/o distribuidores generales.</t>
  </si>
  <si>
    <t>Ils peuvent participer à des événements FIL fabricants ou producteurs ainsi que leurs représentants, agents et / ou distributeurs généraux.</t>
  </si>
  <si>
    <t>São admitidas participações colectivas agrupamentos de expositores, qualquer que seja a sua natureza desde que em relação aos produtos apresentados sejam mencionados os nomes dos respectivos fabricantes ou produtores.</t>
  </si>
  <si>
    <t>Collective participations or groups of exhibitors are allowed, regardless of their nature as long as the names of respective manufacturers or producers of the displayed goods are mentioned.</t>
  </si>
  <si>
    <t>Se admitirán participaciones agrupadas de expositores, siempre que los productos presentados mencionen los nombres de los respectivos fabricantes o productores.</t>
  </si>
  <si>
    <t>Les participations collectives sont admises - des groupements d’exposants, de n’importe quelle nature  – dès que mentionnent les noms des fabricants ou des producteurs, relativement aux produits présentés.</t>
  </si>
  <si>
    <t>Também se admitem participações oficiais colectivas organizadas pelos Países, Câmaras de Comércio ou outras entidades representativas ligadas aos objectivos do certame, as quais devem observar o disposto nos Artigos 2.1. e 2.2.</t>
  </si>
  <si>
    <t>Collective official participations organised by Countries, Chambers of Commerce, or other representing entities in accordance with the event's objectives are also allowed, and must comply with articles 2.1. and 2.2.</t>
  </si>
  <si>
    <t>También se admitirán participaciones oficiales colectivas organizadas por los Países, Cámaras de Comercio u otras entidades representativas relacionadas con los objetivos del certamen, según lo dispuesto en el Artículo 2.1. y 2.2.</t>
  </si>
  <si>
    <t>Seront aussi admises les participations officielles collectives, organisées par des Pays, des Chambres du Commerce ou autres entités représentatives, liées aux objectifs de l’événement, lesquelles devront observer ce qui est exposé aux articles 2.1. et 2.2.</t>
  </si>
  <si>
    <t>Caso seja apresentada alguma reclamação, por algum expositor ou por terceiros, relativamente a factos praticados por um participante, e caso a FIL verifique que os mesmos consubstanciam a violação do presente regulamento, serão aplicadas sanções pela FIL, que podem ir até ao encerramento do stand. Caso os factos praticados pelo expositor dêem origem a um processo judicial, administrativo ou outro, e exista uma condenação daquele no âmbito do mesmo, a FIL executará o que for determinado pela autoridade competente, quando seja o caso. Estas reclamações deverão ser apresentadas no prazo máximo de 24 horas sobre o facto que lhes deu origem. 
O expositor a quem seja aplicada uma sanção pela FIL, por incumprimento do presente Regulamento, não terá direito a qualquer indemnização.</t>
  </si>
  <si>
    <t>Should any complaint be presented, by any exhibitor or by a third party, concerning facts done by a participant, and should FIL ascertain that these facts constitute violation of the present Regulation, sanctions will be applied by FIL, which may include closing the stand. Should the actions carried out by the exhibitor give rise to a legal, administrative, or any type of suit, and the exhibitor be condemned regarding the same suit, FIL will carry out whatever is determined by the proper entity, as the case may be.
These complaints must be presented within 24 hours maximum after the fact that originated them.
The exhibitor, to whom a sanction is applied by FIL, due to failure to comply with the present regulation, will not be entitled to any indemnity.</t>
  </si>
  <si>
    <t>En caso de que exista alguna reclamación, por parte de algún expositor o por parte de terceros, en relación a hechos cometidos por un participante, y en caso de que FIL verifique que los mismos representan el incumplimiento del presente Reglamento, se aplicarán las sanciones previstas por FIL, que pueden llevar hasta el cierre del stand. En caso de que los hechos citados den origen a un processo judicial, administrativo u otro, y que exista una condena de aquel en el ámbito del mismo, FIL ejecutará lo que fuere determinado por la autoridad competente, cuando sea el caso. Estas reclamaciones se deberán presentar dentro del plazo máximo de 24 horas a partir de los hechos. El expositor a quien le sea aplicada una sanción por FIL, por incumplimiento del presente Reglamento, no tendrá derecho a ninguna indemnización.</t>
  </si>
  <si>
    <t>En ce qui concerne les réclamations présentées par des exposants ou par des tiers, relativement à des faits pratiqués par un participant dûment  confirmés et qui sont en contradiction avec le présent règlement, la FIL se réserve le droit d’appliquer des sanctions qui pourront aller jusqu’à la fermeture du stand. 
Si les faits pratiqués par l’exposant sont passibles d’une procédure judiciaire, administrative ou autre, conduisant à la condamnation, la FIL exécutera ce qui est déterminé par l’autorité compétente.
Ces réclamations devront être présentées, dans le délai minimum de 24 heures, tout de suite après les faits qui ont été à leur origine.
L’exposant à qui la Fil applique une sanction, par le non-accomplissement du présent Règlement, n’aura droit à une indemnité.</t>
  </si>
  <si>
    <t>O expositor não pode ceder, a qualquer título, o direito de ocupação, promover, ou permitir a promoção de artigos ou actividades que não tenham atendido ao disposto no Artigo 2.1., salvo mediante autorização expressa da FIL, dada por escrito.</t>
  </si>
  <si>
    <t>The exhibitor may not cede, under any circumstance, the right to occupy the stand, to promote or allow the promotion of articles or activities that do not comply with Article 2.1., except given explicit written authorization by FIL.</t>
  </si>
  <si>
    <t>El expositor no puede ceder, bajo ningún concepto, el derecho de ocupación, promover o permitir la promoción de artículos o actividades que no se atengan a lo dispuesto en el Artículo 2.1., salvo mediante autorización escrita de FIL.</t>
  </si>
  <si>
    <t xml:space="preserve">L’exposant s’interdit formellement de céder le stand, de promouvoir ou de permettre la promotion d’articles ou d’activités, si tel n’est pas contemplé à l’article 5 et s’il n’a pas obtenu une autorisation, par écrit, de la FIL.  </t>
  </si>
  <si>
    <t>A não observância do disposto nos Art. 2.4. e 2.5, bem como de alguma das obrigações previstas no presente Regulamento, pode levar ao cancelamento da participação e implicar sanções que podem ir até ao encerramento do stand.</t>
  </si>
  <si>
    <t>Failure to comply with Articles 2.4. and 2.5., as with any of the duties considered in the present regulation, may lead to the participation being cancelled and involve sanctions that may include closing the stand.</t>
  </si>
  <si>
    <t>El no cumplimiento de lo dispuesto en los Artículos 2.4. y 2.5., así como de las obligaciones previstas en el presente Reglamento, puede llevar a la cancelación de la participación e implicar sanciones que pueden llegar hasta el cierre del stand.</t>
  </si>
  <si>
    <t>La non-observation des articles 2.4 et 2.5, ainsi que de certaines obligations prévues dans le présent règlement, peut amener à l’annulation de la participation et impliquer des sanctions telles que la fermeture du stand.</t>
  </si>
  <si>
    <t>Os pedidos de inscrição devem ser formalizados através dos Boletins de Inscrição/Formulários que a FIL distribui. O seu preenchimento completo e correcto constitui formalidade obrigatória para a participação no certame (ou manifestação a que diga respeito), só podendo ser expostos os artigos ou promovidas as actividade designadas na respectiva inscrição.</t>
  </si>
  <si>
    <t>Applications for registration should be formalized through the registration Bulletins/forms that the IDF distributes. Your complete and correct is formality required for participation in the competition (or demonstration that concerns) and can only be exposed articles or promoted the activity designated in its application.</t>
  </si>
  <si>
    <t>Las solicitudes de inscripción deben formalizarse a través de los Boletines de Inscripción/Formularios distribuidos por FIL. Dicho Boletín, debe cumplimentarse correctamente para la participación en el certamen (o evento al que se refiere), pudiendo únicamente exponer los artículos o promover las actividades detallados en él.</t>
  </si>
  <si>
    <t xml:space="preserve">Demandes de participation doivent être formalisés  à travers les Bulletins d’Inscription distribués para la FIL, à remplir complètement et d’une manière lisible. Il s’agit d’une formalité obligatoire. Le participant ne peut pas exposer ou promouvoir des activités, sur l’emplacement qui lui a été attribué par les organisateurs, aucun produit autre que ceux qui figurent dans son Bulletin d’Inscription.   </t>
  </si>
  <si>
    <t>Os pedidos de inscrição serão recebidos até data anunciada pela FIL, depois da qual poderá vir a não ser possível a sua aceitação.</t>
  </si>
  <si>
    <t>Registration requests will be received until the date set by FIL, with the possibility that registrations may not be accepted hereafter.</t>
  </si>
  <si>
    <t>Las solicitudes de inscripción tendrán una fecha límite establecida por FIL, después de la cual podrá denegarse su aceptación.</t>
  </si>
  <si>
    <t xml:space="preserve">Les demandes d’inscription devront arriver à la FIL jusqu’à la date annoncée sous peine de n’être pas prises en considération. </t>
  </si>
  <si>
    <t>A partir do momento da inscrição, o expositor compromete-se para todos os efeitos (em nome próprio e em nome da empresa ou empresas que represente) a cumprir rigorosamente todas as disposições contidas neste Regulamento.
A inscrição apenas se considera efectuada e a participação confirmada após comunicação escrita da FIL enviada ao expositor.
A decisão sobre a localização das diversas participações compete exclusivamente à FIL, sendo na sua atribuição tidos em conta os seguintes factores:</t>
  </si>
  <si>
    <t>From the moment of registration, exhibitors (in their own name and on behalf of the company or companies they represent) are committed for all matters and purposes to fully comply with all the rules stated in this Regulation.
Registration will only be considered valid and subsequently, participation confirmed when the exhibitor receives written notice from the International Fair of Lisbon.
The location of the various participations is solely determined by FIL, thus during the allocation of space, the following factors are taken into consideration:</t>
  </si>
  <si>
    <t>A partir del momento de la inscripción, el expositor se compromete, a todos los efectos (en su nombre y en el de la empresa o empresas que represente) a cumplir rigurosamente todos los puntos dispuestos en este Reglamento. 
La inscripción sólo se considerará efectuada y la participación confirmada después de un comunicado escrito por FIL enviado al expositor.
La decisión referente a la ubicación de las diversas participaciones concierne exclusivamente a FIL, teniendo en cuenta los siguientes factores:</t>
  </si>
  <si>
    <t>À partir du moment de l’inscription, l’exposant doit assumer le compromis, pour tous les effets (dans son propre nom et dans le nom de l’entreprise ou des entreprises qu’il représente) à accomplir rigoureusement toutes  les dispositions contenues dans ce Règlement.  
 Quand les organisateurs ont agrée une déclaration de participation, l’intéressé en est informé par un accusé de réception. Ce n’est que par ce  document que le contrat de participation devient effectif. 
Les participants n’auront pas le choix de leur emplacement, néanmoins la FIL tiendra en compte les facteurs suivants :</t>
  </si>
  <si>
    <t>Enquadramento por sectores de actividade 
Número de módulos ou área solicitada
Data de recepção e registo do boletim de inscrição pelos serviços da FIL
Antiguidade como expositor
Considerações de ordem económica e/ou técnica
Harmonia entre os diversos espaços contratados</t>
  </si>
  <si>
    <t>Arrangement by activity sectors
Number of modules or area requested
Date of reception and registration of participation form by FIL's services
Seniority of exhibitor
Considerations of economic or technical nature
Harmony among the various contracted spaces</t>
  </si>
  <si>
    <t>Emplazamiento por sectores de actividad
Número de módulos o área solicitada
Fecha de recepción y registro del Boletín de inscripción por parte de los servicios de FIL
Antigüedad como expositor
Consideraciones de orden económico y/o técnica
Armonía entre los diversos espacios contratados</t>
  </si>
  <si>
    <t>Groupements par des secteurs d’activité 
Nombre de modules ou de la superficie sollicitée 
Date de réception et enregistrement du bulletin d’inscription par les services de la FIL 
Ancienneté en tant qu’exposant
Considérations d’ordre économique et/ou technique 
Harmonie entre les divers emplacements contractés</t>
  </si>
  <si>
    <t>Caso a localização de uma participação seja efectuada por adjudicação directa, esta será efectuada de acordo com as condições estabelecidas em regulamento próprio a elaborar pela FIL, não sendo nesse caso aplicável o previsto no número anterior.</t>
  </si>
  <si>
    <t>Should the location of a given participation be made by direct acceptance, this will be done according to conditions determined in its own regulation, to be drafted by FIL, in which case what is established in the preceding article will not be applicable.</t>
  </si>
  <si>
    <t>En caso de que la ubicación de una participación se efectúe por adjudicación directa, ésta será realizada de acuerdo con las condiciones establecidas en Reglamento específico elaborado por FIL, quedando anulado el punto anterior.</t>
  </si>
  <si>
    <t xml:space="preserve">Dans le cas où la localisation d’une participation serait effectuée par adjudication directe, celle-ci sera effectuée conformément aux conditions établies par un règlement spécifique à élaborer par la FIL. Dans ce cas, il ne s’applique pas le prévu dans l’article antérieur.  </t>
  </si>
  <si>
    <t>Ao estabelecer a localização, a FIL reserva-se o direito de ratear o espaço entre os expositores.</t>
  </si>
  <si>
    <t>When determining location, FIL has the right to prorate available space among exhibitors.</t>
  </si>
  <si>
    <t>Al establecer la ubicación, FIL se reserva el derecho de dividir el espacio entre los expositores.</t>
  </si>
  <si>
    <t>Les organisateurs de la FIL se réservent le droit de distribuer l’emplacement par les exposants.</t>
  </si>
  <si>
    <t>A localização atribuída ao expositor, num determinado certame ou outra manifestação, não implica a obrigatoriedade de lhe conceder o mesmo local em qualquer certame ou manifestação seguintes.</t>
  </si>
  <si>
    <t>The location allocated to the exhibitor in a certain exhibition or other event does not imply any commitment on the part of FIL to always allocate the same space in any subsequent exhibition or event.</t>
  </si>
  <si>
    <t>La ubicación atribuida al expositor, en un certamen determinado o otra manifestación, no implica la obligatoriedad de concederle el mismo espacio en cualquier otro certamen.</t>
  </si>
  <si>
    <t xml:space="preserve">La localisation attribuée à un participant, dans une exposition déterminée ou dans une autre manifestation, n’implique pas l’obligation de céder le même emplacement dans les évènements ou manifestations suivantes.  </t>
  </si>
  <si>
    <t>Os preços que vigoram para os Salões Especializados ou para outras manifestações são os que constarem das respectivas tabelas.</t>
  </si>
  <si>
    <t>The fees in force for the Industry Exhibitions or other events are those found in their respective price lists.</t>
  </si>
  <si>
    <t>Los precios en vigor para los Salones especializados o para otras manifestaciones son los que constan en las respectivas tablas.</t>
  </si>
  <si>
    <t>Les prix qui sont en vigueur pour les Salons Spécialisés ou pour autres manifestations sont ceux constant des tarifes respectives.</t>
  </si>
  <si>
    <t>A utilização de um stand com segundo piso dá origem a um custo de participação adicional, calculado com base em 50% da área útil construída, conforme preço unitário aplicável para o espaço.</t>
  </si>
  <si>
    <t>A stand that involves the use of a second story incurs an additional participation cost, calculated on the basis of 50% of net area, according to the unit fee applicable to the respective space.</t>
  </si>
  <si>
    <t>La construcción de un stand con segundo piso conlleva un coste de participación adicional, calculado en base al 50% del área útil construida, conforme al precio unitario aplicable al espacio.</t>
  </si>
  <si>
    <t xml:space="preserve">L’utilisation d’un stand à deux étages, souffrira un coût de participation additionnel, calculé sur la base de 50% de l’aire utile construite, d’accord avec le prix unitaire applicable pour l’emplacement. </t>
  </si>
  <si>
    <t>Com a entrega da Requisição de Participação, o expositor tem que liquidar 25% do custo do espaço previsto, 25% da quota de inscrição e 25% da remoção de resíduos. Os restantes 75%, ou o remanescente, terão que ser liquidados até à data limite indicada na comunicação escrita da FIL dirigida ao expositor, confirmando a participação.</t>
  </si>
  <si>
    <t>With the delivery of the Application Form, the exhibitor must liquidate 25% of the estimated foreseen area cost, 25% of the registration tax and 25% of the removal of wastes. The remaining 75%, or unexpended balance, will have to be paid until the deadline indicated in FIL's written communication addressed to the exhibitor confirming the participation.</t>
  </si>
  <si>
    <t>En el momento de la entrega de la Solicitud de Participación, el expositor debe abonar el 25% del coste del espacio previsto, de la cuota de inscripción, el consumo de la energía y del impuesto medioambiental. El restante 75%, y gastos adicionales se liquidará dentro del plazo previsto en la comunicación escrita que la FIL enviará al expositor, confirmando su participación.</t>
  </si>
  <si>
    <t xml:space="preserve">Ci-joint avec la remise du Bulletin d’Inscription, l’exposant doit liquider 25% du coût de l’emplacement prévu pour sa participation et le fee d’inscription; les 75% ou le restant, devront être liquidés jusqu’à la date limite indiquée dans l’accusée de réception de la FIL, adressée à l’exposant, en lui confirmant sa participation. </t>
  </si>
  <si>
    <t>Os custos relativos ao Stand Tipo e outros Serviços Técnicos requisitados (energia eléctrica, telefone e fax, água e esgoto, etc.), serão objecto de um pagamento inicial de 50% do valor correspondente, sendo o restante liquidado até ao início da montagem do certame, podendo determinadas despesas (por ex. Impulsos telefónicos) ser debitadas e cobradas ao expositor após o encerramento do certame.</t>
  </si>
  <si>
    <t>Costs concerning Standard Stand and other Technical Services requested (power, telephone and fax, water and sewage, etc.) will be subject to an initial payment of 50% of their amount, the remaining to be paid before the exhibition begins. Certain expenses (i.e. telephone calls) can be presented to the exhibitor for payment after the exhibition is over.</t>
  </si>
  <si>
    <t>Los costes relativos al Stand Tipo y otros Servicios Técnicos requeridos (energía eléctrica, teléfono, fax, agua y desagüe, etc.), serán objeto de un pago inicial del 50% del valor correspondiente, abonando el resto antes del inicio del montaje del certamen, pudiendo determinados gastos (por ej. telefónicos) ser cobrados al expositor después del cierre del certamen.</t>
  </si>
  <si>
    <t xml:space="preserve">Les frais concernant le Stand Type et les autres Services Techniques sollicités (énergie électrique, téléphone, fax, eau, élimination des déchets, etc.), auront un payement initial de 50% de la valeur correspondante, et le restant sera liquidé jusqu’au début du montage de la Foire. Certains frais tels que les appels téléphoniques, pourront être débités à l’exposant après la fermeture d’une exposition. </t>
  </si>
  <si>
    <t>O pagamento dos encargos referentes a stands especiais é objecto de normas próprias, constantes do respectivo orçamento.</t>
  </si>
  <si>
    <t>Payment of charges concerning special stands is subject to particular rules, which will be a part of their estimate.</t>
  </si>
  <si>
    <t>El pago de los gastos referentes a stands especiales está sujeto a normas propias, especificadas en el presupuesto correspondiente.</t>
  </si>
  <si>
    <t xml:space="preserve">Le payement des charges relativement aux stands spéciaux suit des normes spécifiques, comprises dans le budget respectif.  </t>
  </si>
  <si>
    <t>Se as facturas emitidas pela FIL derem lugar a qualquer reclamação, esta deverá ser feita pelo expositor no prazo de cinco dias úteis, contados a partir da data da sua recepção.</t>
  </si>
  <si>
    <t>Should the payment notices issued by FIL give rise to any complaint, the exhibitor must file the complaint within five work days from the date of reception of the notices.</t>
  </si>
  <si>
    <t>Si las facturas emitidas por FIL dieran lugar a alguna reclamación, el expositor deberá efectuar dicha reclamación en los siguientes cinco días hábiles después de su recepción.</t>
  </si>
  <si>
    <t>Dans le cas où les notes de débit, émises par la FIL, auraient lieu à des réclamations, celles-ci devront être présentées dans le délai de sept jours utiles, à partir de la date de réception.</t>
  </si>
  <si>
    <t>Se o expositor cancelar a sua inscrição , verifique-se ou não posterior ocupação desse espaço, ser-lhe-á cobrado:</t>
  </si>
  <si>
    <t>Should exhibitors cancel their registration and regardless if the space is subsequently occupied or not, the following must paid:</t>
  </si>
  <si>
    <t>Si el expositor cancela su inscripción, se ocupe o no el espacio reservado, se le cobrará:</t>
  </si>
  <si>
    <t xml:space="preserve">Si exposants annuler leur inscription, vérifier si l'occupation ultérieure de cet espace ou non, vous serez facturé: </t>
  </si>
  <si>
    <t>O valor correspondente aos pagamentos iniciais previstos no Artigo 4.3., se o cancelamento se verificar até 30 dias (de calendário) antes da data do início da montagem do certame (ou outra manifestação).
O valor total previsto para a sua participação se o cancelamento se verificar depois daquela data.</t>
  </si>
  <si>
    <t>An amount equivalent to the initial payment mentioned in Article 4.3., whenever cancellation occurs up to 30 calendar days before the beginning of the setting-up period of the exhibition (or other event).
The total amount indicated for their participation, if cancellation occurs after that date.</t>
  </si>
  <si>
    <t>El valor correspondiente a los pagos iniciales previstos en el artículo 4.3., si la cancelación se comunica antes de los 30 días naturales de la fecha de inicio de montaje del certamen (o otra manifestación).
El valor total previsto de su participación si la cancelación se comunica después de la fecha indicada en el punto anterior.</t>
  </si>
  <si>
    <t>La valeur correspondante aux payements initiaux, prévus dans l’article 4.3., si l’annulation a lieu dans les 30 jours (du calendaire) avant la date du  début du montage de la Foire (au toute autre manifestation).
La valeur totale prévue pour la participation, si l’annulation se vérifie après cette date.</t>
  </si>
  <si>
    <t>Não é permitida a apresentação e a distribuição de produtos que sejam susceptíveis de causar prejuízos a outros expositores ou visitantes ou de deteriorar o pavimento e/ou construções existentes.</t>
  </si>
  <si>
    <t>The presentation and distribution of products prejudicial to other exhibitors or visitors, that deteriorate the pavement and /or existing constructions is strictly forbidden.</t>
  </si>
  <si>
    <t>No se permitirá la presentación y distribución de productos que puedan causar perjuicio a otros expositores o visitantes o que puedan deteriorar el pavimento y/o construcciones existentes.</t>
  </si>
  <si>
    <t>Il ne sera pas permis de présenter ou distribuer des produits dangereux qui puissent causer des préjudices aux autres exposants ou aux visiteurs et détériorer les planchers et/ou les autres constructions.</t>
  </si>
  <si>
    <t>Os produtos expostos não poderão ser retirados durante o período de duração do certame, salvo casos excepcionais, os quais carecem sempre de autorização expressa da FIL, dada por escrito .</t>
  </si>
  <si>
    <t>Exhibited products cannot be withdrawn during the time of the exhibition, save in exceptional cases, which must always have explicit written authorization from FIL.</t>
  </si>
  <si>
    <t>Los productos expuestos no podrán ser retirados durante el período de realización del certamen, salvo en casos excepcionales, que siempre requiere la autorización expresa de FIL, dada por escrito.</t>
  </si>
  <si>
    <t>Aucun produit exposé ne pourra être enlevé avant la fermeture d’une exposition,  sauf dans des cas exceptionnels, ce qui nécessite toujours l'autorisation expresse de FIL, donnés par écrit.</t>
  </si>
  <si>
    <t>Os expositores podem aceitar encomendas ou efectuar contratos respeitantes à sua produção, mas são proibidas vendas directas ao público com entrega imediata dos artigos expostos , sem prejuízo do disposto no número seguinte.</t>
  </si>
  <si>
    <t xml:space="preserve">Exhibitors  may accept orders or establish contacts regarding their production, however,  neither direct sales nor immediate delivery of the displayed goods to the public are permitted,  without prejudice to the subsection that follows </t>
  </si>
  <si>
    <t>Los expositores pueden aceptar encargos o efectuar contratos relativos a su producción pero se prohíbe la venta directa al público con entrega inmediata de los artículos expuestos. 
Tan sólo una autorización expresa de FIL podrá alterar lo dispuesto en este artículo.</t>
  </si>
  <si>
    <t>Les exposants peuvent accepter des commandes ou réaliser des contacts concernant leur production, mais les ventes directes avec  livraison immédiate des produits exposés au publique sont interdites, sans préjudice des dispositions du numéro suivant.</t>
  </si>
  <si>
    <t xml:space="preserve">In mixed fairs (open to professionals and general public) and fairs open to the public, direct sales with immediate delivery of the products are permitted, whereby the organization may, should it deem so,  implement  control mechanisms for the removal of products. </t>
  </si>
  <si>
    <r>
      <t>Dans les foires ouvertes au publique et les foires mixtes (pour professionnels et publique)  les ventes directes avec livraison immédiate des produits est autorisée , en pouvant l’organisation , si elle le</t>
    </r>
    <r>
      <rPr>
        <sz val="8"/>
        <color rgb="FF242424"/>
        <rFont val="Calibri"/>
        <family val="2"/>
        <scheme val="minor"/>
      </rPr>
      <t xml:space="preserve"> </t>
    </r>
    <r>
      <rPr>
        <sz val="8"/>
        <rFont val="Calibri"/>
        <family val="2"/>
        <scheme val="minor"/>
      </rPr>
      <t>juge nécessaire,</t>
    </r>
    <r>
      <rPr>
        <sz val="8"/>
        <color rgb="FF181818"/>
        <rFont val="Calibri"/>
        <family val="2"/>
        <scheme val="minor"/>
      </rPr>
      <t xml:space="preserve"> </t>
    </r>
    <r>
      <rPr>
        <sz val="8"/>
        <rFont val="Calibri"/>
        <family val="2"/>
        <scheme val="minor"/>
      </rPr>
      <t>implémenter des mécanismes de control de sortie de produits.</t>
    </r>
  </si>
  <si>
    <t>Carece de autorização especial dos Serviços da FIL a apresentação de produtos cuja carga seja superior a 2.000Kg./m² (se as mercadorias se destinarem ao piso térreo dos pavilhões) ou superior a 200Kg/m² (caso se destinem ao primeiro andar de um stand).</t>
  </si>
  <si>
    <t>Special authorisation from FIL is required for products whose weight exceeds 2.000kg/sqm (if goods are to be displayed on the ground floor of the pavilions), or over 200kg/sqm (should they be intended for the first storey of a stand).</t>
  </si>
  <si>
    <t>La presencia de productos cuya carga sea superior a 2.000Kg./m² (si la mercancía se destina a la planta baja de los pabellones o superior a 200Kg/m² (en caso de que se destinen al primer piso de un stand), deberán tener una autorización escrita de FIL.</t>
  </si>
  <si>
    <t>Besoin d'une autorisation spéciale de services FIL présentation des produits dont la charge dépasse 2.000Kg./m² (si les produits sont destinés au rez de chaussée des pavillons) ou supérieure à 200 kg / m² (si elles sont destinées au premier étage d'un stand ).</t>
  </si>
  <si>
    <t>Os trabalhos de montagem e decoração dos stands só podem ter início com a apresentação da credencial de montagem e dos cartões de montagem obtidos respectivamente na Tesouraria e no Apoio ao Cliente.</t>
  </si>
  <si>
    <t>Setting-up and decoration of stands can only take place with the presentation of the setting-up credential and the setting-up entry cards obtained in the Cashier's Office and the Exhibitors' Assistance.</t>
  </si>
  <si>
    <t>Para iniciar los trabajos de montaje y decoración de los stands es obligatorio recoger en los servicios de Tesorería de FIL el documento de acreditación de montaje, así como las tarjetas de montaje que se recogerán en los Servicios de Apoyo al Cliente.</t>
  </si>
  <si>
    <t xml:space="preserve">Les travaux de montage et de décoration des stands ne pourront pas débuter sans la présentation de l’Accréditation de montage et les crachats respectifs, obtenus auprès de la Trésorerie et du GAE (Cabinet d’Appui à l’Exposant) respectivement. </t>
  </si>
  <si>
    <t>Às empresas envolvidas em trabalhos de montagem e de decoração é exigida a sua credenciação prévia, que prevê a apresentação da apólice de seguro de Responsabilidade Civil e Profissional, cobrindo danos causados nas instalações ou a terceiros e eventuais prejuízos por paralisação das actividades da FIL, no montante de 1 000 000€.</t>
  </si>
  <si>
    <t>All Companies involved in setting-up and decoration of the stands are required to have a previous credential, which implies the presentation of an insurance policy for civil and professional liability, covering damage caused in the premises or to a third party and possible damage due to stoppage of FIL's activities, in the amount of 1 000 000€.</t>
  </si>
  <si>
    <t>A las empresas involucradas en trabajos de montaje y decoración se les exige su acreditación previa, y se precisa la presentación de la póliza de seguro de Responsabilidad Civil y Profesional, que cubra daños causados en las instalaciones y/o a terceros o eventuales perjuicios por paralización de las actividades de FIL, por valor de 1 000 000€.</t>
  </si>
  <si>
    <t>Les entreprises responsables par le montage et la décoration devront demander leur Accréditation préalable qui prévoit une Assurance de Responsabilité Civile et Professionnelle, couvrant tous les dommages subis dans les installations ou causés à des tiers et les éventuels préjudices en conséquence de l’arrêt des activités de la FIL, dans le montant de 1 000 000€.</t>
  </si>
  <si>
    <t>Em caso de infracção às normas regulamentares sobre montagem e decoração de stands e/ou de carácter técnico, a FIL considera-se autorizada a efectuar os procedimentos necessários à sua regularização, que podem ir até ao encerramento do stand. Os encargos respectivos serão debitados e cobrados ao expositor.</t>
  </si>
  <si>
    <t>Should there be a breach of regulation concerning setting-up and decoration of the stands and/or a breach of technical nature, FIL considers itself authorised to carry out the necessary procedures to correct it, which may involve closing the stand. The costs resulting from this corrective action will be charged to the exhibitor.</t>
  </si>
  <si>
    <t>En caso de infracción de las normas reglamentarias sobre montaje y decoración de stands y/o de carácter técnico, FIL está autorizada para llevar a cabo los procedimientos necesarios para su regularización, que puede llegar hasta el cierre del stand. 
Los costes que se deriven serán cobrados al expositor.</t>
  </si>
  <si>
    <t xml:space="preserve">Dans le cas d’infraction aux normes réglementaires sur le montage et décoration des stands et/ou de caractère technique, la FIL se réserve le droit d’effectuer les procédures nécessaires à sa régularisation, pouvant prendre la décision de fermer le stand. Les charges respectives seront débitées et perçues à l’exposant.   </t>
  </si>
  <si>
    <t>A FIL reserva-se o direito de colocar painéis indicadores gerais ou quaisquer elementos de valorização do certame nos locais que entender, não podendo os expositores retirá-los ou mandá-los cobrir.</t>
  </si>
  <si>
    <t>FIL reserves the right to place general indication panels or any elements that may improve the exhibition wherever it pleases. The exhibitors cannot remove or cover these indicators.</t>
  </si>
  <si>
    <t>FIL se reserva el derecho de poner paneles indicadores generales, o cualquier otro elemento de señalización del certamen en los lugares que crea conveniente, no pudiendo los expositores retirar o mandar cubrir los mismos.</t>
  </si>
  <si>
    <t>La FIL se réserve le droit de placer des panneaux d’indication générale ou promotion de la Foire, dans des locaux à son choix, en interdisant les exposants de les enlever ou de les couvrir.</t>
  </si>
  <si>
    <t>Os trabalhos de montagem e decoração dos stands devem estar terminados com a antecedência que for indicada pela FIL. A não observância desta norma implica a não abertura do stand.</t>
  </si>
  <si>
    <t>The setting-up and decoration of the stands must be completed by the date indicated by FIL before the beginning of the exhibition. If this norm is not complied with, the stand will not open.</t>
  </si>
  <si>
    <t>Los trabajos de montaje y decoración de los stands deben terminar en el plazo indicado por FIL. El incumplimiento de estas normas supondrá la no apertura del stand.</t>
  </si>
  <si>
    <t xml:space="preserve">Les participants devront avoir terminé l’agencement complet de leurs emplacements selon les délais déterminés par la FIL. Les non-observance de cette norme implique l’empêchement de leur ouverture. </t>
  </si>
  <si>
    <t>Os horários dos períodos de montagem e desmontagem serão fixados pela FIL. Os respectivos trabalhos fora do horário estabelecido carecem de autorização expressa da FIL, e implicam o pagamento de uma taxa de prolongamento. Os horários e o custo da referida taxa serão objecto de informação no Dossier do Expositor, endereçado aos expositores.</t>
  </si>
  <si>
    <t>FIL will determine the opening and closing times for setting-up and dismantling periods. Work beyond these established times requires explicit written authorisation from FIL, and involves payment of an overtime fee. The times and cost of the above mentioned fee will be mentioned in the Exhibitor's Folder sent to the exhibitors.</t>
  </si>
  <si>
    <t>El horario de los períodos de montaje y desmontaje será fijado por FIL. Los trabajos realizados fuera del horario fijado requerirán autorización expresa y por escrito de FIL, y conllevan el pago de una tasa. Los horarios y el coste de la mencionada tasa se informarán en la Carpeta del Expositor que estará al acceso de los expositores.</t>
  </si>
  <si>
    <t>Les horaires des périodes de montage et démontage seront affichés par la FIL. Les travaux effectués en dehors des horaires établis devront avoir une autorisation de la FIL et leurs responsables seront sujets à payer une taxe de prolongation.  Les horaires et le coût de cette taxe seront inclus dans le Dossier de l’Exposant, adressé aux exposants.</t>
  </si>
  <si>
    <t>A FIL declina a sua responsabilidade no que respeita à construção de stands e instalações que sejam feitas directamente pelo expositor.</t>
  </si>
  <si>
    <t>FIL bears no responsibility in regards to the construction of stands and premises that are made directly by exhibitors.</t>
  </si>
  <si>
    <t>FIL no se hace responsable de la construcción de stands e instalaciones realizadas directamente por los expositores.</t>
  </si>
  <si>
    <t xml:space="preserve">FIL décline la responsabilité en ce que concerne la construction des stands et des installations, effectuée directement par le exposant. </t>
  </si>
  <si>
    <t>No interior dos pavilhões, é expressamente proibido carregar e descarregar material de montagem de stands e de exposição nos corredores longitudinais e transversais dos pavilhões localizados no enfiamento de portões exteriores, a fim de não obstruir a circulação de empilhadores, plataformas elevatórias, carros de mão e demais equipamento. O acesso nos termos referidos será permitido quando for o único meio de acesso ao stand.</t>
  </si>
  <si>
    <t>Inside the pavilions it is strictly forbidden to load and unload material for the assembly of stands and displays in the longitudinal and cross-section corridors of the pavilions located in the alignment of the outer gates, so as not to obstruct the circulation of forklifts, hydraulic lifts, wheelbarrows and other equipment. Access in the terms mentioned will be allowed when this is proved to be the only means of access to the stand.</t>
  </si>
  <si>
    <t>En el interior de los pabellones, está expresamente prohibido cargar y descargar material de montaje de stands y de exposición en los pasillos longitudinales y transversales de los pabellones que coincidan con las puertas de acceso, con el fin de no obstruir la circulación de toros, grúas, carros de mano y otros equipamientos. El acceso en los términos referidos será permitido cuando sea el único medio de acceso al stand.</t>
  </si>
  <si>
    <t>Il est formellement interdit de charger et décharger, à l’intérieur des Pavillons, le matériel de montage des stands et de l’exposition, ainsi que dans les couloirs longitudinaux et transversaux des pavillons localisés dans l’enfilage des portes extérieures. Cette mesure vise faciliter la circulation des empileurs, des monte-charge, des brouettes ainsi que d’autres équipements. Cet accès seul sera permis quand il n’y a pas d’autre moyen d’accéder au stand.</t>
  </si>
  <si>
    <t>Constitui característica básica dos espaços utilizados uma modulação tipo de 9 m² (3,00x3,00 m). Cada stand poderá ocupar um módulo ou múltiplos deste. São possíveis outras modalidades de participação, segundo condições especiais a acordar. Os espaços a atribuir não possuem estrados nem paredes ou divisórias.</t>
  </si>
  <si>
    <t>The basic characteristics of space used are: a typical modulation of 9sqm (3.00 x 3.00 m). Each stand may occupy a module or multiples thereof. Other modalities of participation are possible, according to special conditions to be agreed upon. 
Spaces to be allocated possess neither a platform nor partitions.</t>
  </si>
  <si>
    <t>La característica básica del espacio modular tipo es de 9m² (3,00x3,00 m). Cada stand podrá ocupar un módulo o múltiplos de este. Son posibles otras modalidades de participación, según condiciones especiales a acordar con la organización. 
Los espacios contratados no poseen tarima ni paredes.</t>
  </si>
  <si>
    <t xml:space="preserve">Normalement les emplacements-type utilisés occupent 9m2 (3,00x3,00 m). Ils sont modulés sur la base d’un mètre carré, donc ils pourront avoir cette caractéristique ou une superficie totale provenant du multiple d’un mètre carré, donnant lieu à plusieurs modules. Les participants pourront utiliser autres modalités mais toujours selon des conditions spéciales à accorder.
Les emplacements à attribuer n’ont pas d’exhaussements de plancher, de parois ou de cloisons de séparation. </t>
  </si>
  <si>
    <t>Na montagem e decoração dos seus stands os expositores deverão observar rigorosamente as determinações a seguir mencionadas:
Os stands devem respeitar uma altura geral até 3 m.</t>
  </si>
  <si>
    <t>During setting-up and decoration of their stands, exhibitors must comply with the following rules:
Stands cannot exceed a height of 3 meters.</t>
  </si>
  <si>
    <t>En el montaje y decoración de los stands los expositores deberán acogerse rigurosamente a las reglas que se mencionan a continuación:
Los stands deben respetar una altura general de hasta 3,00m.</t>
  </si>
  <si>
    <t xml:space="preserve">Le montage et la décoration des stands devront respecter rigoureusement les déterminations suivantes : 
La hauteur des cloisons de séparation des stands ne pourra dépasser 3 mètres à partir du sol. </t>
  </si>
  <si>
    <t>b</t>
  </si>
  <si>
    <t>Todos os stands que utilizem piso sobre elevado deverão ter rampa para acesso de visitantes que utilizem cadeiras de rodas.</t>
  </si>
  <si>
    <t>All stands that rise from ground level will have to have a ramp for visitors using wheelchairs.</t>
  </si>
  <si>
    <t>Todos los stands que se eleven del nivel del suelo tendrán que poseer una rampa de acceso para visitantes que usen silla de ruedas.</t>
  </si>
  <si>
    <t>Tout le stand dont la chaussée est surélevée devra avoir une rampe d’accès pour les visiteurs handicapés.</t>
  </si>
  <si>
    <t>c</t>
  </si>
  <si>
    <t>Para alturas superiores à mínima (3m), os stands deverão ser submetidos à apreciação da área técnica com a antecedência mínima de 20 dias em relação à data de início da montagem, instruídos com plantas, alçados e cortes devidamente cotados.</t>
  </si>
  <si>
    <t>Higher requests should be subject to an assessment by the technical area with a 20-day minimal notice prior the date set for the beginning of the setting/up, and must enclose the plots, sketches and notes duly scaled.</t>
  </si>
  <si>
    <t>Los proyectos con alturas superiores al límite establecido deberán remitirse al departamento técnico para su análisis al menos 20 días antes del comienzo del montaje, debidamente documentados con planos de la planta, del alzado y de los cortes.</t>
  </si>
  <si>
    <t xml:space="preserve">Les mesures supérieures à cette hauteur devront être soumises à l’appréciation du département technique 20 jours avant, le minimum, la date du début  du montage, accompagnées de plans, projections et croquis dûment cotés. </t>
  </si>
  <si>
    <t>d</t>
  </si>
  <si>
    <t>Carece de autorização expressa da FIL a montagem de stands que incluam a construção ou utilização de um segundo piso.</t>
  </si>
  <si>
    <t xml:space="preserve">Assembly of stands that include the construction or a second floor must have explicit authorization from FIL. </t>
  </si>
  <si>
    <t>Para la construcción del segundo piso del stand es obligatoria la autorización escrita de FIL.</t>
  </si>
  <si>
    <t>Le montage des stands impliquant un deuxième étage doit avoir une autorisation spéciale de la FIL</t>
  </si>
  <si>
    <t>A  área  utilizável do  segundo  piso  e  elementos  decorativos  com  altura superior  a  3 m,  deverá  ficar  recuada  no mínimo a  1,50 m  do perímetro  do  stand.</t>
  </si>
  <si>
    <t>The usable area of the second floor as well as the decorative elements that measure over 3 m in height must stand back from the perimeter of the stand at least 1.5 m.</t>
  </si>
  <si>
    <t>El área útil del segundo piso y elementos decorativos con altura superior a 3,00 m, deberán dejar libre un mínimo de 1,50m con respecto al perímetro del stand.</t>
  </si>
  <si>
    <t>L’aire utilisable du deuxième étage et des éléments décoratifs dont la hauteur est supérieure à 3 m, devra être reculée 1,50 m, le minimum, du périmètre du stand.</t>
  </si>
  <si>
    <t>f</t>
  </si>
  <si>
    <t>A instalação eléctrica nos stands está a cargo de cada expositor, devendo obedecer ao “Regulamento Geral de Segurança das Instalações Eléctricas de Baixa Tensão”, e deverá dispor, designadamente, de interruptores de corte geral do tipo diferencial e de rede de terra de protecção. O trabalho deve ser executado por profissional devidamente credenciado pela DGE (Direcção geral de Energia) ou pelo Sindicato dos Electricistas.</t>
  </si>
  <si>
    <t>Electric installation in the stands is the responsibility of each exhibitor, and must abide by the "General Safety Regulation of Low-Voltage Electric Installations". It must possess general break switches of the differential type and a safety ground network. 
This work must be done by a professional duly accredited by the DGE (Direcção Geral de Energia General Energy Entity), or by the electricians Syndicate.</t>
  </si>
  <si>
    <t>La instalación eléctrica de los stands correrá a cargo de cada expositor, debiendo cumplir el "Reglamento General de Seguridad de Instalaciones Eléctricas de Baja Tensión", y tendrá que disponer de interruptores de corte general del tipo diferencial y de red a tierra para protección. Sólo los profesionales, debidamente acreditados por la DGE (Dirección General de Energía) o el Sindicato de los Electricistas, podrán realizar este trabajo.</t>
  </si>
  <si>
    <t xml:space="preserve">Les exposants sont responsables par l’installation électrique dans leurs stands, tenant toujours en compte le « Règlement Général de Sécurité des Installations Électriques de Sous-Tension »  et devra disposer, notamment, d’interrupteurs de coupe générale de type différentiel et de prise de terre. Ce travail doit être exécuté par des professionnels, dûment accrédités par la DGE (Direction Générale de l’Énergie) ou par le Syndicat des Électriciens. </t>
  </si>
  <si>
    <t>g</t>
  </si>
  <si>
    <t>Devem ser rigorosamente respeitadas as instalações da FIL, nomeadamente bocas-de-incêndio, extintores, altifalantes, sinalização geral, CCTV's e detectores de incêndio.</t>
  </si>
  <si>
    <t>FIL's installations must be scrupulously respected, namely fire hydrants, extinguishers, loudspeakers, general indicators, television circuits, and fire detectors.</t>
  </si>
  <si>
    <t>Se deberá respetar rigurosamente las respectivas instalaciones de FIL como salidas de incendio, extintores, altavoces, señalización, CCTV's y detectores de incendio.</t>
  </si>
  <si>
    <t>Les installations de la FIL doivent être rigoureusement respectées, notamment les bouches d’incendie, les extincteurs, les haut-parleurs, la signalisation générale, CCTV’s et détecteurs d’incendie.</t>
  </si>
  <si>
    <t>Nas instalações da FIL, apenas é permitida a utilização de alcatifa ignífuga, classe de resistência ao fogo M3.</t>
  </si>
  <si>
    <t>In our fairground only fire resistant carpet, reference M3, can be utilized.</t>
  </si>
  <si>
    <t>El único tipo de alfombra permitida en las instalaciones de FIL, ha de ser ignifuga, clase de resistencia al fuego M3.</t>
  </si>
  <si>
    <t>Dans les installations de la FIL, seul l’utilisation de la moquette ignifuge est  permise, classe de résistance au feu M3.</t>
  </si>
  <si>
    <t>É expressamente proibida a construção oficinal de stands em toda a área exposicional da FIL e o uso de máquinas de corte, soldadura, lixadeiras e pintura à pistola. Os stands devem ser concebidos e preparados de modo a que a sua construção seja obtida exclusivamente pela montagem dos seus elementos constitutivos.</t>
  </si>
  <si>
    <t>The on-site building of stands in the whole area of exhibition of FIL is strictly forbidden, as well as the use of cutting machines, welding machines, sanders and spray guns. 
Stands must be devised and prepared so that their construction can be obtained solely by assembling the elements that constitute them.</t>
  </si>
  <si>
    <t>Está expresamente prohibida la construcción de stands en toda el área de exposición de FIL así como el uso de maquinaria de corte, soldadura, lijadoras y pintura a pistola. Los stands tienen que haber sido concebidos y preparados de tal modo a que su construcción se obtenga exclusivamente a través del montaje de sus elementos.</t>
  </si>
  <si>
    <t>La construction menuisière des stands est formellement interdite, dans   toutes les aires d’exposition de la FIL ainsi que l’usage de machines à découper,  soudure, ponceuses et pistolet à peinturer. Les stands doivent être conçus et préparés de façon à que leur construction soit obtenue, exclusivement, par le montage de leurs éléments.</t>
  </si>
  <si>
    <t>A corrente eléctrica disponível e a utilizar é de 230/400 volts 50 ciclos.</t>
  </si>
  <si>
    <t>Available electrical power to be used is 230/400 Volts 50 cycles.</t>
  </si>
  <si>
    <t>La corriente eléctrica disponible es de 230/400 voltios 50 ciclos.</t>
  </si>
  <si>
    <t>Le courant électrique disponible et à utiliser est de 230/400 volts – 50 cycles.</t>
  </si>
  <si>
    <t>Todos os trabalhos de instalação eléctrica ficam submetidos à fiscalização dos serviços da FIL e as ligações à rede geral só poderão ser efectuadas pelos mesmos serviços. 
A FIL não se responsabiliza pela ligação à rede geral dos aparelhos que não correspondam às informações prestadas, devendo os expositores designar o responsável pelo projecto de implantação eléctrica do stand. 
Os danos causados por estas ligações na rede geral, ou no ponto específico, são da exclusiva responsabilidade dos expositores.</t>
  </si>
  <si>
    <t>All electrical installations will be subject to inspection by FIL's services since any connections to the main system can only be made by them. 
FIL will not be held responsible for connecting any apparatus to the main system that does not correspond to the information provided, and the exhibitors must name the person responsible for the stand's electric installation project.
Damage caused to the main system or to the specific point by these connections is the sole responsibility of the exhibitor.</t>
  </si>
  <si>
    <t>Todos los trabajos de instalación eléctrica podrán ser fiscalizados por parte de los servicios de FIL y las conexiones a la red general sólo podrán efectuarse por los mismos. 
FIL no se responsabiliza por conexiones a la red general de aparatos que no correspondan a las informaciones prestadas, debiendo los expositores designar un responsable por el proyecto de implantación eléctrica del stand. Los daños causados por estas conexiones en la red general o en otro punto específico, son de responsabilidad exclusiva de los expositores.</t>
  </si>
  <si>
    <t xml:space="preserve">Tous les travaux d’installation électrique seront soumis à la fiscalisation des services de la FIL et les liaisons au réseau général ne pourront pas être effectuées que par les mêmes services. La FIL décline toute la responsabilité par la liaison au réseau général des appareils qui ne correspondent pas aux informations qui ont été fournies. Les exposants devront indiquer  le responsable par le projet d’implantation électrique du stand. Les exposants sont les seuls responsables par les dommages causés par ces liaisons dans le réseau général ou dans le point spécifique. </t>
  </si>
  <si>
    <t>Os custos de consumo de água, electricidade, unidade de conversação e telefone são as que constam nas respectivas tabelas.</t>
  </si>
  <si>
    <t>Costs with water consumption, electricity, conversation unit and telephone are those mentioned in their respective price lists.</t>
  </si>
  <si>
    <t>Los gastos de consumo de agua, electricidad, internet y teléfono, son los que figuran en las respectivas tablas.</t>
  </si>
  <si>
    <t xml:space="preserve">Les coûts de consommation d’eau, d’électricité pour l’éclairage, unité de conversation et téléphone sont définis dans les tarifs respectifs.  </t>
  </si>
  <si>
    <t>A requisição das ligações de água e esgoto, electricidade e telecomunicações deve obrigatoriamente constar nos Boletins de Inscrição. É indispensável que a indicação da potência da energia eléctrica a instalar nos stands conste igualmente nos referidos Boletins. Os pedidos posteriores poderão deparar com a impossibilidade da sua aceitação. Os pedidos de linhas ou circuitos especiais têm que ser feitos através da FIL no Boletim de Inscrição. Caso não constem do Boletim de Inscrição, devem ser pedidos à FIL com 20 dias (de calendário) de antecedência em relação à data de montagem da feira. Todos os circuitos ou linhas especiais são sujeitos a orçamento. Todos os trabalhos acima identificados, quando executados por terceiros, serão obrigatoriamente supervisionados pela FIL.</t>
  </si>
  <si>
    <t>Requests for water and sewage connections, as well as electricity and telecommunications must be mentioned in the Registration forms. It is crucial that the voltage of the power to be installed in the stands also be inscribed in the abovementioned forms. It may be impossible to accept subsequent requests. Requests for special lines or circuits must be processed through FIL in the Registration Form. If they are not mentioned in the Registration Form they must be requested at least 20 calendar days prior to the beginning date set for setting-up. 
All special circuits or lines are subject to estimates. 
Whenever a third party does all the above-mentioned work, they must be supervised by FIL's services.</t>
  </si>
  <si>
    <t>El pedido de conexión de agua y desagüe, electricidad y telecomunicaciones debe constar obligatoriamente en el Boletín de Inscripción, así como la indicación de potencia de energía a instalar en los stands. Para los pedidos posteriores a la fecha establecida, la organización no se compromete a la prestación de dichos servicios. Los pedidos de líneas o circuitos especiales, deberán hacerse a través de FIL en la Carpeta de Servicios hasta 20 días naturales antes de la fecha de montaje. 
Todos los circuitos o líneas especiales están sujetos a presupuesto. 
Todos los trabajos citados anteriormente, cuando sean ejecutados por terceros, tendrán que ser supervisados obligatoriamente por FIL.</t>
  </si>
  <si>
    <t>La réquisition d’eau, d’élimination des déchets, d’électricité et télécommunications doit, obligatoirement, être sollicitée dans les Bulletins d’Inscription ainsi que l’indication de la puissance d’énergie électrique, à installer dans les stands. La FIL ne peut pas assurer la confirmation de sollicitations postérieures. La sollicitation de lignes ou de circuits spéciaux doit être effectuée au travers de la FIL, dans le Bulletin d’Inscription. Si cette sollicitation n’est pas faite dans le Bulletin d’Inscription, les exposants doivent l’adresser à la FIL 20 jours avant (calendaire) la date de montage de la Foire. Tous les circuits ou lignes spéciales seront soumis à un budget. Tous les travaux identifiés ci-dessus seront obligatoirement supervisionnés par la FIL lorsqu’ils seraient exécutés par des tiers.</t>
  </si>
  <si>
    <t>A limpeza geral da área exposicional e arruamentos constitui encargo da FIL.</t>
  </si>
  <si>
    <t>FIL is responsible for the overall maintenance of the exhibition area and aisles.</t>
  </si>
  <si>
    <t>La limpieza general del área de exposición y pasillos, correrá a cargo de FIL.</t>
  </si>
  <si>
    <t>La FIL assure gratuitement le nettoyage général de l’aire d’exposition et des aires d’accès.</t>
  </si>
  <si>
    <t>A limpeza dos stands constituirá encargo dos expositores, seja por recurso à contratação dos serviços da FIL, seja por recurso a outros meios, caso em que a autorização de entrada nas instalações carece de credenciação prévia. Este serviço só poderá ser executado com a antecedência máxima de uma hora em relação à abertura do certame.</t>
  </si>
  <si>
    <t>Stand cleaning / maintenance is the responsible of the exhibitor, whether it be requesting the services of FIL, or by other mean, in which case the entrance to the premises will require a previous authorized credential. 
This service can only be carried out (maximum) 1 hour to the opening of the exhibition.</t>
  </si>
  <si>
    <t>La limpieza de stands irá a cargo de los expositores, ya sea por medio de la contratación de servicios de FIL o recurriendo a otros medios, en ese caso necesitará una autorización de entrada.
Este servicio sólo podrá ejecutarse durante la hora previa a la apertura del certamen.</t>
  </si>
  <si>
    <t xml:space="preserve">Le nettoyage des stands doit être assuré par les exposants, soit recourant à la contractualisation des services des concessionnaires de la FIL, soit par d’autres moyens. Dans ce cas, il faut une accréditation préalable.
Ce service doit être effectué une heure avant (maximum) l’ouverture de la Foire.  </t>
  </si>
  <si>
    <t>A desmontagem dos stands e recolha de materiais não poderá iniciar-se antes da hora oficial do encerramento do certame, salvo autorização especial para o efeito concedida pela FIL.</t>
  </si>
  <si>
    <t>Disassembly of the stands and removal of material cannot begin before the time officially set for closing the exhibition, except for special authorisation granted by FIL for this purpose.</t>
  </si>
  <si>
    <t>El desmontaje de los stands y recogida de materiales no podrá iniciarse antes de la hora oficial del cierre del certamen, salvo com autorización expresa de FIL.</t>
  </si>
  <si>
    <t>Le démontage des stands et l’enlèvement des matériels ne pourra pas débuter avant l’heure officielle de la fermeture de la Foire, sauf autorisation spéciale concédée par la FIL.</t>
  </si>
  <si>
    <t>A desmontagem dos stands e saída do material exposto devem estar rigorosamente concluídos nos prazos fixados pelos Serviços da FIL. A falta de observância deste prazo autoriza a remoção dos materiais pela FIL, dando-lhes esta o destino que entender, não podendo a FIL ser responsabilizada pelos eventuais danos causados e dá motivo à cobrança de todos os encargos resultantes das medidas tomadas para a remoção daqueles materiais.</t>
  </si>
  <si>
    <t>Disassembly of stands and removal of the exhibited material must be concluded within the times set by FIL's services. Failure to comply with this deadline authorises FIL to remove the material and do with it as it sees fit, in which case FIL cannot be held accountable for possible damage caused. This also implies that all costs resulting from the measures taken to remove these materials will be charged to the Exhibitor.</t>
  </si>
  <si>
    <t>El desmontaje de los stands y la salida del material expuesto deben concluir rigurosamente dentro de los plazos establecidos por FIL. FIL podrá retirar el material y darle el destino que considere oportuno, en caso del incumplimiento del plazo establecido, no pudiendo responsabilizar a FIL de posibles daños causados y darán lugar al cobro de todos los gastos resultantes de las medidas tomadas para dicha retirada.</t>
  </si>
  <si>
    <t>Le démontage des stands et l’enlèvement du matériel exposé doit être rigoureusement terminé dans les délais déterminés par les Services de la FIL. 
Les non-observance de cette norme permet à la FIL procéder au déplacement des matériels et les garder sans avoir aucune responsabilité par des éventuels dommages et obliger les exposants à payer toutes les charges relatives à leur enlèvement.</t>
  </si>
  <si>
    <t>Para a saída dos produtos expostos os expositores devem munir-se da respectiva Guia, procedendo ao seu preenchimento com rigor e obtendo dos Serviços de Tesouraria um visto confirmando o pagamento das quantias devidas em virtude da sua participação.
No caso de não cumprimento pelo expositor dos compromissos de pagamento de débitos assumidos com a LISBOA-FCE/FIL, esta terá direito de retenção relativamente aos materiais e produtos expostos pelo Expositor durante a Feira, que apenas serão devolvidos após o integral cumprimento das obrigações assumidas. 
Todos os encargos decorrentes deste direito de retenção, incluindo a sua remoção e armazenamento, serão debitados e cobrados ao expositor antes da saída dos respectivos materiais, não podendo a FIL ser responsabilizada pelos eventuais danos causados ao mesmo no seu transporte e armazenamento.</t>
  </si>
  <si>
    <t>In order to remove any material from the stands, exhibitors must obtain an authorized exit note, carefully filled out and stamped by the Cashier's Office as proof that payment was made pertaining to any all amounts due concerning their participation in the exhibition.
In the case exhibitors do not comply with the agreement made to LISBOA-FCE/FIL concerning payment of assumed debts to this organization; LISBOA-FCE/FIL reserves the right to withhold the Exhibitor's materials and displayed products during the fair which shall only be returned up on the complete payment of all debts owed.
All expenses incurred on account of this right of withholding, including removal and storage of goods will be charged to the exhibitor before goods may be removed, whereas FIL is not liable for any possible damages caused during their transportation and storage.</t>
  </si>
  <si>
    <t>Para poder retirar los materiales expuestos, los expositores deberán obtener la correspondiente Guía sellada por los servicios de Tesorería una vez confirmado el pago total referente a su participación.
En caso de incumplimiento por parte del expositor de los compromisos de pago de deudas asumidos con LISBOA-FCE/FIL, la organización tiene el derecho de retención de los materiales y productos expuestos por el Expositor durante la Feria, los cuales serán devueltos únicamente tras el cumplimiento integral de las obligaciones asumidas. 
Todos los gastos relativos a este derecho de retención, incluyendo la retirada y almacenaje de los materiales, irán a cargo del Expositor, siendo el pago hecho antes de la salida de los respectivos materiales, quedando FIL exenta de toda responsabilidad por los daños causados durante el transporte y almacenaje.</t>
  </si>
  <si>
    <t>Pour  sortir  avec les  produits exposés l'exposants doivent se doter de son Guide, en leur fournissant de remplissage avec une rigueur et d'obtenir les services du Trésor un visa confirmant le paiement des sommes  dues en vertu de leur participation.
Dans  le cas  de non-respect  par  l'exposant  des  engagements  de  paiement  de la  dette  avec  LISBOA-FCE / FIL,  cela  aura  un  privilège  pour  les matériaux  et  les  produits  exposés  par  l'exposant  lors  de  la  Foire,  qui  ne  sera  restitué   lors  pleine  conformité  avec  les  obligations  assumées .
Tous  les  frais  découlant  de  ce  privilège,  y  compris  leur  élimination  et  le  stockage,  seront  facturés  et  facturés  à  l'exposant  avant  de  quitter  leur  matériel  et ne  peut  être  tenu  pour  responsable  de  la  FIL  de  possibles  dommages  à elle  dans  le  transport  et  le  stockage.</t>
  </si>
  <si>
    <t>As instalações deverão ser entregues à FIL no mesmo estado em que foram colocadas à disposição dos expositores, correndo todos os custos para o efeito por conta destes. A reparação dos estragos ocasionados por falta de cuidado ou exigências de montagem dos stands, bem como as despesas inerentes à mesma, são da total responsabilidade do expositor.</t>
  </si>
  <si>
    <t>The premises must be handed over to FIL in the same condition as they were made available to the exhibitors, and all costs required making them so are the responsibility of exhibitors. Repair of occasional damage caused by carelessness or requirements of stand assembly, as well as costs derived from such assembly, are the sole responsibility of exhibitors.</t>
  </si>
  <si>
    <t>Las instalaciones deberán entregarse a FIL en el mismo estado en que fueron colocadas a disposición de los expositores, siendo los costes a tal efecto, a cargo de estos. 
La reparación de daños ocasionados así como los gastos inherentes al mismo son de total responsabilidad del expositor.</t>
  </si>
  <si>
    <t xml:space="preserve">Les installations devront être dévolues à la FIL telles qu’elles ont été reçues par les exposants qui devront assurer tous les coûts le cas échéant. La réparation des dommages causés par négligence ou par les exigences de montage des stands, ainsi que les coûts concernant ce montage, seront de l’entière responsabilité de l’exposant. </t>
  </si>
  <si>
    <t>O expositor é responsável por todos os danos ou prejuízos causados pelas suas estruturas, equipamentos, artigos em exposição ou actividades no seu stand, e bem assim, pelas acções dos seus subcontratados, quando estes causem prejuízos a visitantes e outros expositores.</t>
  </si>
  <si>
    <t>Exhibitors are responsible for all the damage or harm caused by their structures, equipment, displayed articles or activities in their stand, as well as any actions of the subcontracted firms, that may bring harmto visitors and other exhibitors.</t>
  </si>
  <si>
    <t>El expositor es responsable de los daños causados por sus estructuras, equipamientos, artículos en exposición o actividades en su stand e igualmente por las acciones de sus subcontratados, cuando estos causaran perjuicio a visitantes u otros expositores.</t>
  </si>
  <si>
    <t>L’exposant est responsable pour tous les dommages ou préjudices causés par leurs structures, équipements, articles en exposition ou des activités dans leur stand ainsi que par les actions des personnes travaillant pour son compte quand ils causent des dommages aux visiteurs et aux autres exposants.</t>
  </si>
  <si>
    <t>Qualquer suspensão da estrutura dos pavilhões carece de autorização da FIL e só pode ser executada pelos concessionários da FIL estando sujeita à tabela de preços em vigor. Os pedidos deverão ser feitos com 20 dias (de calendário) de antecedência em relação à data da realização da feira, devendo ser acompanhados com o projecto de suspensão e pesos a suspender, para verificação pelos Serviços técnicos da viabilidade da mesma.</t>
  </si>
  <si>
    <t>Any suspension of the structure of the pavilions needs FIL authorization and can only be carried out by dealers of FIL being subject to then-current rates. 
Requests must be made 20 (calendar) days prior to the date set for the opening of the exhibition, and must enclose the suspension project and the weight to be suspended, so that its feasibility can be verified by FIL's technical department.</t>
  </si>
  <si>
    <t>Cualquier suspensión de la estructura de los pabellones necesita una autorización de FIL y sólo podrá ser ejecutada por los concesionarios de FIL estando sujetas a las tarifas vigentes. Los pedidos tendrán que realizarse con 20 días naturales de antelación al inicio de la realización de la Feria y deben presentarse con el proyecto de suspensión e indicando el peso de la misma para aprobación por parte de los servicios técnicos de FIL.</t>
  </si>
  <si>
    <t>Pour monter dans son stand des suspensions, l’exposant doit avoir une autorisation de la FIL et ce travail ne peut être exécuté que par les concessionnaires de la FIL et soumis à la tarife en vigueur. Les autorisations devront être demandées dans les 20 jours avant (de calendaire) l’ouverture de la Foire, accompagnées du projet de suspension et l’indication du poids à suspendre pour permettre aux Services Techniques la vérification de sa viabilité.</t>
  </si>
  <si>
    <t>É interdito o uso das paredes e quaisquer outros elementos estruturais dos pavilhões para suspensão ou afixação dos artigos expostos, elementos decorativos ou construtivos, salvo autorização expressa da FIL.</t>
  </si>
  <si>
    <t>Using the walls of the pavilions to suspend or hang any exhibited pieces, decorative or construction items, is strictly forbidden except with explicit authorisation from FIL.</t>
  </si>
  <si>
    <t>Está prohibido el uso de paredes y de otros elementos estructurales de los pabellones para suspensión o fijación de artículos expuestos, elementos decorativos o constructivos, salvo con autorización específica de FIL.</t>
  </si>
  <si>
    <t>Il est interdit l'utilisation de murs et autres éléments structuraux des pavillons pour suspension ou poster des articles exposés, des éléments décoratifs ou constructives, sans autorisation expresse de FIL.</t>
  </si>
  <si>
    <t>No tocante a todos os assuntos respeitantes a operações alfandegárias e transporte de produtos, poderão contactar o Transitário Oficial da FIL.</t>
  </si>
  <si>
    <t>With respect to all matters concerning customs operations and transport of products, exhibitors can contact FIL's official forwarding.</t>
  </si>
  <si>
    <t>Respecto a todos los temas y operaciones aduaneras, transporte de productos los expositores pueden contactar con el transportista oficial de FIL.</t>
  </si>
  <si>
    <t>Les affaires qui concernent les opérations douanières, transport de produits les participants devront contacter le Transitaire Officiel de la FIL.</t>
  </si>
  <si>
    <t>As condições em que serão prestados os serviços mencionados no artigo anterior fazem parte de um Regulamento próprio, do qual constam também diversas indicações relativas às formalidades aduaneiras.</t>
  </si>
  <si>
    <t>The terms under which the services mentioned in the previous article will be rendered are part of a specific regulation, where several indications regarding customs formalities will also be referred.</t>
  </si>
  <si>
    <t>Las condiciones en que se prestarán los servicios relacionados con el artículo anterior, forman parte de un Reglamento específico, en el que también se reflejan diversos aspectos referentes a las formalidades aduaneras.</t>
  </si>
  <si>
    <t>Les conditions pour les services mentionnés à l’article antérieur sont réglées dans un règlement spécifique où sont aussi mentionnées  plusieurs indications relatives aux formalités douanières.</t>
  </si>
  <si>
    <t>A entrada e circulação nas instalações da FIL apenas são permitidas mediante o uso de forma visível de um cartão-credencial emitido pelo Apoio ao Cliente, indicando o número do stand do expositor responsável pela sua utilização e preenchido com o nome da pessoa que o utiliza.</t>
  </si>
  <si>
    <t>Entrance and circulation in FIL's premises is allowed solely by the visible use of an access card issued by the Exhibitor's Assistance, stating the number of the stand of the exhibitor in charge of its use and stating the user's name.</t>
  </si>
  <si>
    <t>La entrada y circulación en las instalaciones de FIL sólo está permitida con el uso, de forma visible, de la acreditación emitida por los Servicios de Apoyo al Cliente, indicando el número de stand del expositor y con el nombre de la persona que lo utiliza.</t>
  </si>
  <si>
    <t>Seule est permise l’entrée et la circulation dans les installations de la FIL devant la présentation bien visible de la carte d’exposant, émise par le Cabinet d’Appui à l’Exposant, indiquant le numéro du stand de l’exposant responsable par son utilisation et dûment rempli avec le nom de la personne qui l’utilise.</t>
  </si>
  <si>
    <t>CARTÕES DE MONTAGEM E DESMONTAGEM:   os expositores devem requisitar no Boletim de Inscrição, cartões em número suficiente para o seu pessoal encarregado da montagem e desmontagem dos seus stands, sendo obrigatório o uso visível dos mesmos sempre que se encontre nas instalações da FIL.</t>
  </si>
  <si>
    <t>ASSEMBLY AND DISASSEMBLY CARDS: in the Registration form, exhibitorsmust request enough cards for the staff in charge of assembling and disassembling their stands.Whenever users are in FIL's premises, they are obliged to wear this card visibly.</t>
  </si>
  <si>
    <t>PASES DE MONTAJE Y DESMONTAJE: los expositores deben solicitar en el Boletin de Inscripción, el número suficiente de pases para su personal encargado del montaje y desmontaje de sus stands, siendo obligatorio el uso visible de los mismos siempre que se encuentre dentro de las instalaciones de FIL.</t>
  </si>
  <si>
    <t xml:space="preserve">CARTES DE MONTAGE / DÉMONTAGE: les participants devront solliciter dans leur Bulletin d’Inscription, un nombre suffisant de cartes qui seront délivrées à leur personnel s’occupant du montage / démontage de leurs stands. Ce personnel devra présenter les cartes d’une forme bien visible. </t>
  </si>
  <si>
    <t>CARTÕES LIVRE-TRÂNSITO DE EXPOSITOR: destinados ao pessoal que presta serviço nos stands. Os expositores têm direito a requisitar um número de cartões proporcional à área ocupada pela sua participação:</t>
  </si>
  <si>
    <t>FREE ACCESS FOR THE EXHIBITOR: these are meant personnel who are present in the stands during the exhibition. Exhibitors are entitled to request a number of cards proportional to the area they occupy.</t>
  </si>
  <si>
    <t>PASES DE EXPOSITOR: destinados al personal que presta servicios en los stands. Los expositores tienen derecho a solicitar un número de pases proporcional al espacio contratado para su participación:</t>
  </si>
  <si>
    <t>CARTES D’EXPOSANT: destinées aux artisans et aux ouvriers s’occupant de l’aménagement des stands. Les exposants peuvent retirer un nombre de cartes proportionnel à l’aire occupée:</t>
  </si>
  <si>
    <t>Até 3 módulos de 9m² 6 livre-trânsito;
A partir deste número de módulos, por cada módulo adicional, corresponderá o direito a mais um livre-trânsito.</t>
  </si>
  <si>
    <t>6 free access cards up to 3 modules (27 sqm).
For each additional module (9 sqm), the exhibitor is entitled to one more access card.</t>
  </si>
  <si>
    <t>Hasta 3 módulos de 9m² 6 pases de expositor;
A partir de este número de módulos, por cada módulo adicional, corresponderá un pase más.</t>
  </si>
  <si>
    <t xml:space="preserve">Jusqu’à 3 modules de 9 m2 – 6 cartes d’exposant;
À partir d’ici, l’exposant peut retirer une carte d’exposant pour chaque module additionnel. </t>
  </si>
  <si>
    <t>Quaisquer Cartões Livre-Trânsito adicionais, aos que por direito cabem aos expositores, deverão ser requeridos à Direcção da FIL e pressupõem o pagamento equivalente ao preço do bilhete de visitante profissional. Estes cartões são nominais e intransmissíveis, sob pena da sua apreensão, sendo obrigatório o seu uso visível, sempre que o utente se encontre no recinto da Feira.</t>
  </si>
  <si>
    <t>Any additional passes, other than the specific number the exhibitor is entitled to according to the occupied area, must be requested of the Organization and incur payment equivalent to the price of a ticket of a professional visitor. These cards are nominal and non-transferable, under penalty of confiscation, so that their visible use is obligatory whenever staff enters the exhibition's premises.</t>
  </si>
  <si>
    <t>Cualquier pase extra tendrá que solicitarse a la Dirección de FIL y presupone el pago equivalente al precio de una entrada de visitante profesional. Los pases son nominales e intransferibles, pudiendo ser retenidos y es obligatorio su uso visible, siempre que el usuario se encuentre dentro del recinto ferial.</t>
  </si>
  <si>
    <t>Toutes les cartes additionnelles, devront être sollicités à la Direction de la FIL et leur prix sera l’équivalent au prix du billet de visiteur professionnel. Ces cartes sont nominatives et non transmissibles. En cas d’abus, les cartes seront confisquées par les organisateurs. Leur utilisation dans les installations de la Foire est obligatoire.</t>
  </si>
  <si>
    <t>BILHETES DE CONVITE: Os expositores que desejam convidar clientes a visitar o seu stand podem utilizar os Bilhetes de Convite emitidos para o efeito, requisitando-os no respectivo Boletim de Inscrição.</t>
  </si>
  <si>
    <t>INVITATION TICKETS: Exhibitors who wish to invite clients to visit their stand may use Invitation Tickets issued for this purpose, which must be requested in the Registration form.</t>
  </si>
  <si>
    <t>INVITACIONES: Los expositores que deseen invitar clientes a visitar su stand pueden utilizar las Invitaciones emitidas para ese efecto, solicitándolas en la carpeta de servicios a la Organización.</t>
  </si>
  <si>
    <t>BILLETS D’INVITATION:  Les exposants qui veulent inviter des clients pour visiter leur stand peuvent utiliser les Billets d’Invitation émis à cet effet, les sollicitant dans le Bulletin d’Inscription respectif.</t>
  </si>
  <si>
    <t>Acesso de visitantes
Nos certames ou noutras manifestações abertas ao Público em Geral, durante todo o período de funcionamento, não será efectuada credenciação de profissionais. O acesso só será facultado aos detentores de Bilhetes de Convite dos expositores ou mediante a compra de Bilhete nas Bilheteiras da FIL;
Nos certames ou outras manifestações abertas ao Público em Geral, mas com horário específico para profissionais, a credenciação destes só será efectuada durante o horário profissional mediante a apresentação do respectivo bilhete convite, ou pelo pagamento de um Bilhete Profissional.
Nos certames ou outras manifestações reservados exclusivamente a profissionais só será permitido o acesso a profissionais credenciados, mediante a entrega do Bilhete de Convite Profissional ou através de compra de Bilhete Profissional.
Os profissionais da imprensa depois de credenciados e os possuidores de convites de inauguração e cartões VIP previamente disponibilizados pela FIL têm acesso a todos os certames, podendo visitá-los a qualquer hora dentro do horário de funcionamento destes.</t>
  </si>
  <si>
    <t>Visitors' access:
In exhibitions and other events open to the general public, during opening hours, accreditation of professional trade visitors will not take place. Access will be granted solely to bearers of Invitation Forms given by the exhibitors, or by tickets obtained at a Ticket Office.
In exhibitions and other events open to the general public but with specific hours for professional trade visitors, their accreditation is carried out solely during this period and is determined by the presentation of an invitation form or by means of the payment of the price of a professional trade visitor's ticket.
In exhibitions for professional visitors only and other such events, access will be granted exclusively to professional trade visitors duly identified with either a professional trade visitor invitation or by means of the purchase of a professional trade visitor ticket. Members of press, after being accredited, and anyone bearing inaugural invitations or specific VIP badges previously issued by FIL have access to all exhibitions, and may visit them at any given time within the specific hours each event takes place.</t>
  </si>
  <si>
    <t>Acceso de visitantes
En los eventos u otros acontecimientos abiertos al Público en general, en el horario de funcionamiento, no se efectuará la acreditación de profesionales. Se acreditará sólo a los portadores de Invitación de un expositor o mediante la compra de una entrada en FIL.
En los eventos u otros acontecimientos abiertos al Público en general, que tengan un horario específico para profesionales, la acreditación de profesionales se hará únicamente durante el horario estipulado para ello, mediante presentación de una invitación o con la compra de una entrada profesional.
En los eventos u otros acontecimientos destinados exclusivamente a profesionales, sólo se permitirá el acceso a los profesionales debidamente acreditados mediante una invitación profesional o de la compra de una entrada profesional.
Los profesionales de prensa una vez acreditados y los poseedores de invitaciones de inauguración o tarjetas VIP previamente entregadas por FIL, tendrán acceso a todos los eventos, pudiendo visitarlos a cualquier hora dentro del horario de funcionamiento.</t>
  </si>
  <si>
    <t>Accès des visiteurs
Dans les Foires ou autres manifestations ouvertes au Grand Public, l’accréditation de professionnels, pendant toute la période de fonctionnement, ne sera pas effectuée. L’accès seul sera faculté à ceux qui portent des Billets d’Invitation des exposants (cartes d’acheteurs) ou à ceux qui ont acheté le Billet dans les guichets de la FIL;  
Dans les Foires ou autres manifestations ouvertes au Grand Public, à l’horaire spécifique pour des professionnels, l’accréditation de ceux-là sera effectuée seulement pendant l’horaire professionnel, devant présenter le billet d’invitation respectif ou payer un Billet Professionnel. 
Dans les Foires ou autres manifestations réservées exclusivement aux professionnels, il ne sera permis que l’accès de professionnels dûment accrédités ou porteurs d’un Billet d’Invitation Professionnel. Les professionnels de la presse, dûment accrédites et porteurs d’invitations d’inauguration et de cartes VIP mises à disposition par la FIL, auront accès à toutes les Foires et pourront les visiter à toute l’heure, pendant l’horaire de fonctionnement.</t>
  </si>
  <si>
    <t>A FIL assegura os Serviços Gerais de Vigilância durante os períodos de montagem, funcionamento e desmontagem dos certames, ou outras manifestações. Os expositores devem assegurar a guarda dos seus materiais nos períodos acima referidos e providenciar a celebração de um contrato de seguro específico para a sua participação no certame, o qual deve abranger as situações de furto e roubo. É vedado aos expositores permitir a permanência do seu pessoal nos stands após a hora do encerramento diário do certame, a não ser em casos excepcionais e mediante a autorização expressa da FIL, dada por escrito.</t>
  </si>
  <si>
    <t>FIL ensures general surveillance services during the assembly and disassembly, as well as the duration of the exhibitions and other events. Exhibitors must ensure safe keeping of their products in the times stated above, and possess a specific insurance policy made up specifically for their participation in the exhibition, which should cover all situations of robbery and theft. Exhibitors are forbidden to allow their staff to remain in the stand after the daily closing times of the exhibition, save for exceptional cases, where the presentation of written consent from FIL is required.</t>
  </si>
  <si>
    <t>FIL asegura los Servicios Generales de Vigilancia durante el período de montaje, realización y desmontaje de los eventos, u otras manifestaciones. Los expositores deben asegurar la custodia de sus materiales en los períodos mencionados y realizar un contrato de seguro específico para a su participación en el certamen, que cubra las situaciones de hurto y robo. Queda vedado a los expositores permitir la permanencia de su personal en los stands después del cierre diario del certamen, a no ser en casos excepcionales y mediante autorización escrita de FIL.</t>
  </si>
  <si>
    <t xml:space="preserve">La FIL assure les Services Généraux de Surveillance, pendant les périodes de montage, fonctionnement et démontage des foires ou autres manifestations. Les exposants doivent assurer la garde des matériels, dans les périodes mentionnées ci-dessus et faire un contrat d’assurance spécifique, pendant leur participation dans l’évènement, lequel devra contempler les situations de vol ou disparition. Après l’horaire de fermeture, il est interdit de rester dans les stands, sauf dans des cas exceptionnels et avec une autorisation, par écrit, de la FIL. </t>
  </si>
  <si>
    <t>É da responsabilidade da FIL, o seguro de Responsabilidade Civil emergente de danos materiais ou corporais sofridos pelos expositores credenciados ou por visitantes, cuja responsabilidade seja imputável à LISBOA-FCE/FIL.</t>
  </si>
  <si>
    <t>It is the responsibility of FIL, the emerging Civil liability insurance of property damage or bodily suffered by exhibitors or by accredited visitors, whose responsibility is attributable to the LISBOA-FCE/FIL.</t>
  </si>
  <si>
    <t>Es responsabilidad de FIL el seguro de Responsabilidad Civil emergente de daños materiales o corporales sufridos por expositores acreditados o por visitantes, cuya responsabilidad sea imputable a la LISBOA-FCE/FIL.</t>
  </si>
  <si>
    <t>Il est de la responsabilité de la FIL, la perte de l'assurance de responsabilité civile émergente ou préjudice subi par les exposants ou les visiteurs accrédités, dont la responsabilité est imputable à LISBOA-FCE / FIL.</t>
  </si>
  <si>
    <t>Ás empresas envolvidas em trabalhos de montagem e decoração, aplica-se o artigo 6.2. deste Regulamento.</t>
  </si>
  <si>
    <t>Article 6.2. of this General Regulation, concerns the Firms of assembling and decoration services.</t>
  </si>
  <si>
    <t>A las empresas que realicen trabajos de montaje y decoración, se les aplicará el artículo 6.2. de este Reglamento.</t>
  </si>
  <si>
    <t>Aux entreprises qui exécutent les travaux de montage et de décoration, il est appliqué l’article 6.2. de ce Règlement.</t>
  </si>
  <si>
    <t>A FIL é responsável pela disponibilização do Catálogo ou Guia de Visitante Oficial de cada Certame.</t>
  </si>
  <si>
    <t>FIL is responsible for making available the Catalogue / Visitor's Guide for each Exhibition.</t>
  </si>
  <si>
    <t>FIL se hace responsable de poner a disposición del expositor el Catálogo o Guía del Visitante Oficial de cada Certamen.</t>
  </si>
  <si>
    <t>La FIL est responsable pour mettre à la disposition le Catalogue Officiel de chaque Foire.</t>
  </si>
  <si>
    <t>A FIL declina qualquer responsabilidade por deficiente ou tardio fornecimento das informações necessárias ao Catálogo ou Guia de Visitante.</t>
  </si>
  <si>
    <t>FIL disavows any responsibility for mistaken or late supply of information that is necessary to the Catalogue / Visitor's Guide.</t>
  </si>
  <si>
    <t>FIL declina cualquier responsabilidad por la entrega tardía o mala información enviada para el Catálogo o Guía del Visitante.</t>
  </si>
  <si>
    <t>La FIL décline toute responsabilité pour les erreurs ou omissions d’informations, nécessaires à l’élaboration du Catalogue.</t>
  </si>
  <si>
    <t>Poderá ser efectuada publicidade impressa no Catálogo ou Guia de Visitante, a qual será objecto de um contrato específico, onde constarão as respectivas condições da responsabilidade do editor.</t>
  </si>
  <si>
    <t>The Catalogue/ Visitor's Guide may be used for printed advertising, which will be subject to a specific contract, where their conditions of the editor's responsibility will be recorded.</t>
  </si>
  <si>
    <t>Se podrá insertar publicidad en el Catálogo o Guia de Visitante, mediante un contrato específico donde constarán las respectivas condiciones de responsabilidad del editor.</t>
  </si>
  <si>
    <t>Les exposants pourront faire de la publicité dans le Catalogue Officiel laquelle sera objet d’un contrat spécifique, considérant les conditions respectives et qui seront de la responsabilité de l’éditeur.</t>
  </si>
  <si>
    <t>O stand deverá permanecer aberto durante as horas de funcionamento do certame, devendo ser assegurada a presença permanente de um representante do expositor junto ao mesmo.</t>
  </si>
  <si>
    <t>The stand must remain open during operating hours of the event and must be ensured the permanent presence of a representative of the Exhibitor by the same.</t>
  </si>
  <si>
    <t>Los stands tendrán que permanecer abiertos durante el horario de funcionamiento del certamen, debiendo asegurarse la presencia permanente de un representante del expositor en el stand.</t>
  </si>
  <si>
    <t>Les stands doivent être ouverts pendant les heures de fonctionnement de la foire et doit assurer la présence permanente d'un représentant de l'exposant sur le stand.</t>
  </si>
  <si>
    <t>A publicidade no interior do recinto da Feira deverá respeitar as normas do “Código de Práticas Legais em Matéria de Publicidade” da Câmara de Comércio Internacional. Não é permitida a publicidade (estática ou dinâmica) fora dos stands, nem em qualquer parte do recinto, salvo nas zonas habilitadas, para tal efeito, pela Organização, e segundo as tarifas estipuladas.</t>
  </si>
  <si>
    <t xml:space="preserve">Advertising inside the fairgrounds must comply with the standards of the "Statutory Code of practice on advertising" of the International Chamber of Commerce. Advertising is not permitted (static or dynamic) out of the stands, nor on any part of the enclosure, except in areas designated for this purpose by the Organization, and in accordance with the rates stipulated. </t>
  </si>
  <si>
    <t>La publicidad en el interior del recinto de la Feria deberá respetar las normas del "Código de Prácticas Legales en Materia de Publicidad" de la Cámara de Comercio Internacional. No está permitida la publicidad (estática o dinámica) fuera de los stands, ni en ninguna parte del recinto, exceptuando las zonas habilitadas para tal efecto por la Organización, de acuerdo con las tarifas estipuladas.</t>
  </si>
  <si>
    <t>Publicité à l'intérieur du parc des expositions doit être conformes aux normes du « Légal Code de pratique sur la publicité » de la chambre de Commerce internationale. La publicité est interdite (statique ou dynamique) hors des stands, ni sur aucune partie de l'enceinte, sauf dans les zones désignées à cette fin par l'organisation et conformes à ceux stipulés.</t>
  </si>
  <si>
    <t>São proibidas ao expositor e constituem objecto de sanções que podem ir até ao encerramento do stand:
A publicidade não comercial
A publicidade que estabelece comparação directa com artigos e/ou produtos de outro, expositor ou não;
A distribuição de publicações e/ou material de propaganda fora dos respectivos stands, salvo com autorização expressa da FIL, dada por escrito;
Toda a publicidade susceptível de por qualquer forma prejudicar ou incomodar os expositores ou visitantes;
A colocação de letreiros ou objectos que ultrapassem os limites do stand;
A distribuição de balões cheios com gás mais leve do que o ar;
A propaganda de outros produtos que não os apresentados e/ou de outra actividade industrial e/ou comercial que não a sua.</t>
  </si>
  <si>
    <t>The following is strictly forbidden to all exhibitors, and contempt of this policy will lead to sanctions which may involve closing of the stand:
Corporate advertising;
Advertising that makes a direct comparison with third party articles and/or products, whether he/she is an exhibitor or not;
Distribution of flyers and/or promotion material outside their stands, save with official written authorisation from FIL;
All advertising which may in any way harmor bother exhibitors or visitors;
Stenciling or objects that exceed the boundaries of the stand;
Distribution of balloons filled with a gas that is lighter than air;
Promotion of products other than those on display and/or in another industrial and/or business activity other than the exhibitor's.</t>
  </si>
  <si>
    <t>Se prohíbe al expositor y son objeto de sanción, que puede llevar hasta el cierre del stand:
La publicidad no comercial;
La publicidad que establezca comparación directa con artículos y/o productos de otro, ya sea expositor o no;
La distribución de publicaciones y/o material de propaganda fuera de los respectivos stands, salvo con autorización escrita de FIL;
Toda la publicidad susceptible de, por cualquier forma, perjudicar o molestar a expositores o visitantes;
La colocación de letreros u objetos que sobrepasen los limites del stand;
La distribución de globos de gas;
La publicidad de otros productos que no sean los presentados y/o de otra actividad industrial y/o comercial que no sea la propia.</t>
  </si>
  <si>
    <t>Il est interdit aux participants d’utiliser, sous peine d’être objet de sanctions qui pourront aller jusqu’à fermeture de leur stand : 
La publicité non-commerciale
La publicité qui établit une comparaison directe des articles et/ou des produits d’autre soit-il exposant ou pas;
La distribution de publications et/ou de matériels de propagande à l’extérieur de leurs stands, à moins une autorisation par écrit de la FIL. 
Toute publicité susceptible de causer préjudice ou déranger les exposants ou les visiteurs;
La mise en place d’inscriptions ou d’objets qui ne respectent pas les limites du stand;
La distribution de ballons gonflés de gaz plus léger que l’air;
La publicité des produits autres que l'eou présenté une autre activité industrielle eou commercial différente de  la sienne.</t>
  </si>
  <si>
    <t>Devem constituir objecto de autorização expressa da FIL, dada por escrito:
A realização de testes ou concursos;
A instalação de aparelhos sonoros nos stands, os quais não devem ultrapassar os 60 Db.</t>
  </si>
  <si>
    <t>The following must be subject to specific written authorisation from FIL:
Organisation of tests or contests;
Installation of audio equipment in the stands, which in any casemust not exceed 60 Db.</t>
  </si>
  <si>
    <t>FIL deberá autorizar por escrito:
La realización de pruebas o concursos;
La instalación de aparatos sonoros en los stands que en ningún caso deben sobrepasar los 60 Db.</t>
  </si>
  <si>
    <t>Il faut avoir l’autorisation par écrit de la FIL pour:
Réaliser des testes ou des concours ; 
L’installation d’appareils sonores dans les stands, lesquels ne doivent pas surpasser 60 Db.</t>
  </si>
  <si>
    <t>Sempre que o entender, A FIL poderá organizar ou autorizar visitas colectivas ao certame (ou outras manifestações), as quais serão efectuadas sob a sua responsabilidade.</t>
  </si>
  <si>
    <t>Whenever  it  sees  fit,  FIL  will organise  or authorise  collective  visits  to the exposition  (or  other  events),  which  will  be carried out under  its  responsibility.</t>
  </si>
  <si>
    <t>Siempre que lo considere oportuno, FIL podrá organizar o autorizar visitas colectivas al certamen (o otras manifestaciones), las cuales se efectuarán bajo su responsabilidad.</t>
  </si>
  <si>
    <t xml:space="preserve">La FIL pourra toujours organiser ou autoriser des visites collectives à la Foire (ou aux autres manifestations), lesquelles seront effectuées sous sa responsabilité. </t>
  </si>
  <si>
    <t>A Feira dispõe de fotógrafo Oficial, cuja actividade poderá ser requisitada aos Serviços da FIL, mediante contrato próprio, do qual constam as respectivas condições.</t>
  </si>
  <si>
    <t>The Exposition has an Official Photographer, whose services can be requested from FIL's services, by means of a special contract, where its terms are recorded.</t>
  </si>
  <si>
    <t>La Feria dispone de fotógrafo Oficial, cuya actividad se podrá solicitar a los servicios de FIL, mediante contrato específico, en cual constan las respectivas condiciones.</t>
  </si>
  <si>
    <t>La Foire dispose d’un photographe officiel dont les services pourront être sollicités aux Services de la FIL, par moyennant un contrat spécifique où seront incluses les respectives conditions.</t>
  </si>
  <si>
    <t>Nenhum dos produtos ou equipamentos expostos pode ser reproduzido, desenhado ou fotografado sem autorização escrita dos respectivos expositores. Com exclusão do fotógrafo Oficial da Feira, a entidade autorizada pelo expositor só poderá operar depois de devidamente credenciada pelos Serviços competentes da FIL, com a antecedência mínima de 48 horas relativamente à data da inauguração da respectiva manifestação.</t>
  </si>
  <si>
    <t>None of the products or equipment on display can be reproduced, drawn or photographed without written authorisation from their exhibitors. Except for the Exhibition's official photographer, the entity authorised by the exhibitor will only be able to operate when duly accredited by FIL's competent services, with a minimum prior notice of 48 hours before the date set for the inauguration of the manifestation in question.</t>
  </si>
  <si>
    <t>Ninguno de los productos o equipamientos expuestos puede ser reproducido, dibujado o fotografiado sin autorización escrita por los respectivos expositores. Con excepción del fotógrafo Oficial de la Feria, la entidad autorizada por expositor sólo podrá operar después de ser debidamente acreditada por los servicios competentes de FIL, con una antelación mínima de 48 horas antes de la inauguración del certamen.</t>
  </si>
  <si>
    <t>Il est absolument interdit de reproduire, dessiner ou photographier des produits ou des équipements exposés sans autorisation, par écrit, des exposants. 
À l’exception du photographe Officiel de la Foire, l’entité choisie par l’exposant seul pourra opérer après dûment accréditée par les Services compétents de la FIL, à faire dans les 48 heures avant l’inauguration de la respective manifestation.</t>
  </si>
  <si>
    <t>A FIL poderá mandar reproduzir, fotografar ou filmar os artigos expostos nos stands e utilizar as r espectivas reproduções para fins exclusivamente relacionados com a sua actividade, nomeadamente a produção de material promocional.</t>
  </si>
  <si>
    <t>FIL may have the articles on display in the stands reproduced, photographed, or filmed, and it may use their reproductions for purposes exclusively connected with its activity, namely the production of promotional material.</t>
  </si>
  <si>
    <t>FIL podrá fotografiar o filmar los artículos expuestos en los stands y utilizar las respectivas reproducciones para fines exclusivamente relacionados con su actividad, por ejemplo la producción de material promocional.</t>
  </si>
  <si>
    <t xml:space="preserve">La FIL pourra faire reproduire, photographier ou filmer les articles exposés dans les stands et utiliser les respectives reproductions à des fins rapportés exclusivement avec leur activité, notamment la production de matériel promotionnel. </t>
  </si>
  <si>
    <t>As fotografias ou filmagens dos stands fora das horas de funcionamento do certame carecem de autorização da FIL, dada por escrito.</t>
  </si>
  <si>
    <t>Photographs or films of the stands outside opening hours require explicit written authorisation from FIL.</t>
  </si>
  <si>
    <t>Las fotografías o filmaciones de los stands fuera de las horas de funcionamiento del certamen necesitan una autorización escrita de FIL.</t>
  </si>
  <si>
    <t>Les photographies ou les filmages des stands, au dehors de l’horaire de fonctionnement, ont besoin d’une autorisation, par écrit, de la FIL.</t>
  </si>
  <si>
    <t>Os expositores poderão utilizar os Auditórios do Centro de Reuniões da FIL durante o período de funcionamento do certame, desde que as realizações sejam previamente apresentadas e aprovadas pela FIL, mediante o pagamento do preço de acordo com a Tabela em vigor.</t>
  </si>
  <si>
    <t>Exhibitors may use the Auditoriums of FIL's Meeting Centre for the duration of the exhibition, as long as the events are duly presented to and approved of by FIL, by a payment according to the Price Table.</t>
  </si>
  <si>
    <t>Los expositores podrán utilizar los auditorios del Centro de Reuniones de FIL durante el período de funcionamiento del certamen, siempre y cuando el contenido de las presentaciones sea aprobado por FIL, y teniendo su contratación un coste establecido.</t>
  </si>
  <si>
    <t xml:space="preserve">Les exposants pourront utiliser les Auditoires du Centre de Réunions de la FIL, pendant la période de fonctionnement de la Foire, dès que leurs réalisations seraient présentées et approuvées par la FIL et moyennement le payement du prix conforme la tarife en vigueur. </t>
  </si>
  <si>
    <t>Em matéria de protecção sobre propriedade industrial, aplicam-se as disposições da legislação em vigor independentemente do que fica a constar deste Regulamento.</t>
  </si>
  <si>
    <t>With  regard  to  the  protection of  industrial  property,   shall   apply    the  provisions  of   the laws  in  force  regardless  of   what   is included in  this  Regulation.</t>
  </si>
  <si>
    <t>Con respecto a la protección de la propiedad industrial, se aplicarán las disposiciones de las leyes vigentes, independientemente de lo que está incluido en el presente Reglamento.</t>
  </si>
  <si>
    <t>En ce qui concerne la matière de protection sur propriété industrielle, seront appliquées les dispositions de la législation en vigueur, indépendamment du constant dans ce Règlement.</t>
  </si>
  <si>
    <t>Os expositores comprometem-se inequivocamente a respeitar todas as normas do presente Regulamento Geral da Feira Internacional de Lisboa, conforme declaração expressa nos Boletins de Inscrição.</t>
  </si>
  <si>
    <t>Exhibitors commit themselves unequivocally to respect all the rules of internal regulations of the international fair of Lisbon, as expressed in the Declaration Registration Form.</t>
  </si>
  <si>
    <t>Los expositores se comprometen a respetar todas las normas del presente Reglamento General de Feria Internacional de Lisboa de acuerdo con la declaración expresa en el Boletín de Inscripción.</t>
  </si>
  <si>
    <t>Les Exposants s’engagent à respecter, d’une manière claire, toutes les normes générales du présent Règlement Général de la FIL, en conformité avec leur déclaration expresse dans les Bulletins d‘Inscription.</t>
  </si>
  <si>
    <t>Em caso de litígio quanto à interpretação ou execução deste regulamento ou de outros documentos que o complementem, bem como a factos relativos à participação dos expositores em certames ou manifestações organizadas pela Lisboa–Feiras, Congressos e Eventos/Feira Internacional de Lisboa, as partes estipulam como competente o Tribunal da Comarca de Lisboa, com expressa renúncia a qualquer outro.</t>
  </si>
  <si>
    <t>In case of disagreement as to the interpretation or implementation of the present regulation and other documents that may complement it, as well as facts concerning the participation of exhibitors in exhibitions or events organised by the Lisboa-Feiras, Congressos e Eventos/Feira Internacional de Lisboa, all parties determine the Court of the Lisbon Comarca to be competent, hereby explicitly renouncing all others.</t>
  </si>
  <si>
    <t>En caso de litigio relativo a la interpretación o ejecución de este Reglamento o de otros documentos que lo complementan, o bien como a hechos relacionados con la participación de los expositores en certámenes o manifestaciones organizadas por Lisboa-Feiras, Congressos e Eventos/Feira Internacional de Lisboa, las partes estipulan como competente al Tribunal de la Comarca de Lisboa, con expresa renuncia a cualquier otro.</t>
  </si>
  <si>
    <t>Au cas de litige relativement à l’interprétation ou exécution de ce règlement ou d’autres documents qui le complètent, ainsi que sur les faits concernant la participation des exposants dans les Foires ou les manifestations organisées par Lisboa-Feiras, Congressos e Eventos/Feira Internacional de Lisboa, il est entendu par les parties la compétence exclusive du Tribunal d’Instance de Lisbonne, renonçant expressément à toute autre.</t>
  </si>
  <si>
    <t>Açores</t>
  </si>
  <si>
    <t>Madeira</t>
  </si>
  <si>
    <t>Name of Responsable for Participation:</t>
  </si>
  <si>
    <t>T: 00-351-21-892 15 73</t>
  </si>
  <si>
    <t>T: 00-351-21-892 15 65</t>
  </si>
  <si>
    <t xml:space="preserve">Vão recorrer a procedimento de contratação pública em valor superior a 5.000,00€ ? </t>
  </si>
  <si>
    <t>Will you resort to a public procurement procedure for a value greater than 5.000,00€ ?</t>
  </si>
  <si>
    <t>¿Recurriran a un procedimiento de contratación pública por un valor superior a 5.000,00€?</t>
  </si>
  <si>
    <t>Allez-vous recourir à une procédure de marché public d'un montant supérieur à 5.000,00€ ?</t>
  </si>
  <si>
    <t>Presta consentimento ao tratamento dos Dados constantes nesta Requisição de Participação?</t>
  </si>
  <si>
    <t>Does It give consent to the processing of the Data contained in this Request for Participation?</t>
  </si>
  <si>
    <t>¿Da su consentimiento al tratamiento de los Datos contenidos en esta Solicitud de Inscripción?</t>
  </si>
  <si>
    <t>Donne consentement au traitement des Donnees contenues dans cette Demande de Participation?</t>
  </si>
  <si>
    <t>(Não Aplicável)</t>
  </si>
  <si>
    <t>(Not Applicable)</t>
  </si>
  <si>
    <t>(No Aplicable)</t>
  </si>
  <si>
    <t>(Non Applicable)</t>
  </si>
  <si>
    <t>Formulário de envio de documento comprovativo de pagamento:</t>
  </si>
  <si>
    <t>Payment proof document submission form:</t>
  </si>
  <si>
    <t>Formulario de envío de comprobante de pago:</t>
  </si>
  <si>
    <t>Formulaire de soumission de justificatif de paiement :</t>
  </si>
  <si>
    <t>https://www.fil.pt/documentos-envio/</t>
  </si>
  <si>
    <t>Nome da Empresa:</t>
  </si>
  <si>
    <t>Company Name:</t>
  </si>
  <si>
    <t>Nombre de Empresa:</t>
  </si>
  <si>
    <t>Nom de l'Entreprise:</t>
  </si>
  <si>
    <t>Despesas e Encargos inerentes ao procedimento de Contratação Pública - aplica-se 250,00€</t>
  </si>
  <si>
    <t>Expenses and Charges inherent to the Public Procurement procedure - 250,00€ applies</t>
  </si>
  <si>
    <t>Gastos y Tasas inherentes al procedimiento de Contratación Pública - 
se aplica 250,00€</t>
  </si>
  <si>
    <t>Dépenses et Charges inhérentes à la procédure de passation des Marchés Publics - 250,00€ s'appliquent</t>
  </si>
  <si>
    <t>â</t>
  </si>
  <si>
    <t>consent</t>
  </si>
  <si>
    <t>encom</t>
  </si>
  <si>
    <t>entid</t>
  </si>
  <si>
    <t>contrat</t>
  </si>
  <si>
    <t>Encargos Contratação Pública:</t>
  </si>
  <si>
    <t>Charges Public Contracting:</t>
  </si>
  <si>
    <t>Cargos Contratación Pública:</t>
  </si>
  <si>
    <t>Charges Marchés Publics:</t>
  </si>
  <si>
    <t>Restante Pagamento até:</t>
  </si>
  <si>
    <t>Remaining Payment until:</t>
  </si>
  <si>
    <t>Restante Pago hasta:</t>
  </si>
  <si>
    <t>Restant Paiement jusqu'au:</t>
  </si>
  <si>
    <t>BTL 2024</t>
  </si>
  <si>
    <t>1º dia Montagem</t>
  </si>
  <si>
    <r>
      <rPr>
        <b/>
        <sz val="10"/>
        <color theme="3"/>
        <rFont val="Calibri"/>
        <family val="2"/>
        <scheme val="minor"/>
      </rPr>
      <t>C</t>
    </r>
    <r>
      <rPr>
        <sz val="8"/>
        <color theme="3"/>
        <rFont val="Calibri"/>
        <family val="2"/>
        <scheme val="minor"/>
      </rPr>
      <t xml:space="preserve">atálogo  +  </t>
    </r>
    <r>
      <rPr>
        <b/>
        <sz val="10"/>
        <color theme="3"/>
        <rFont val="Calibri"/>
        <family val="2"/>
        <scheme val="minor"/>
      </rPr>
      <t>S</t>
    </r>
    <r>
      <rPr>
        <sz val="8"/>
        <color theme="3"/>
        <rFont val="Calibri"/>
        <family val="2"/>
        <scheme val="minor"/>
      </rPr>
      <t>tand Próprio</t>
    </r>
  </si>
  <si>
    <r>
      <rPr>
        <b/>
        <sz val="10"/>
        <color theme="3"/>
        <rFont val="Calibri"/>
        <family val="2"/>
        <scheme val="minor"/>
      </rPr>
      <t>S</t>
    </r>
    <r>
      <rPr>
        <sz val="8"/>
        <color theme="3"/>
        <rFont val="Calibri"/>
        <family val="2"/>
        <scheme val="minor"/>
      </rPr>
      <t xml:space="preserve">erviços + </t>
    </r>
    <r>
      <rPr>
        <b/>
        <sz val="10"/>
        <color theme="3"/>
        <rFont val="Calibri"/>
        <family val="2"/>
        <scheme val="minor"/>
      </rPr>
      <t>A</t>
    </r>
    <r>
      <rPr>
        <sz val="8"/>
        <color theme="3"/>
        <rFont val="Calibri"/>
        <family val="2"/>
        <scheme val="minor"/>
      </rPr>
      <t>rtes Finais</t>
    </r>
  </si>
  <si>
    <t>Pagamento Total</t>
  </si>
  <si>
    <r>
      <rPr>
        <b/>
        <sz val="11"/>
        <color theme="3"/>
        <rFont val="Calibri"/>
        <family val="2"/>
        <scheme val="minor"/>
      </rPr>
      <t>D</t>
    </r>
    <r>
      <rPr>
        <sz val="8"/>
        <color theme="3"/>
        <rFont val="Calibri"/>
        <family val="2"/>
        <scheme val="minor"/>
      </rPr>
      <t>esconto</t>
    </r>
  </si>
  <si>
    <t>Inscrição + 1º Pagamento</t>
  </si>
  <si>
    <r>
      <t xml:space="preserve">Ùltimo dia Montagem   +   </t>
    </r>
    <r>
      <rPr>
        <b/>
        <sz val="8"/>
        <color theme="3"/>
        <rFont val="Calibri"/>
        <family val="2"/>
        <scheme val="minor"/>
      </rPr>
      <t>Bilhetes</t>
    </r>
  </si>
  <si>
    <r>
      <rPr>
        <b/>
        <sz val="8"/>
        <color theme="3"/>
        <rFont val="Calibri"/>
        <family val="2"/>
        <scheme val="minor"/>
      </rPr>
      <t>Último dia Feira</t>
    </r>
    <r>
      <rPr>
        <sz val="8"/>
        <color theme="3"/>
        <rFont val="Calibri"/>
        <family val="2"/>
        <scheme val="minor"/>
      </rPr>
      <t xml:space="preserve"> + 1º Desmontagem</t>
    </r>
  </si>
  <si>
    <r>
      <rPr>
        <b/>
        <sz val="10"/>
        <color theme="3"/>
        <rFont val="Calibri"/>
        <family val="2"/>
        <scheme val="minor"/>
      </rPr>
      <t>1</t>
    </r>
    <r>
      <rPr>
        <sz val="8"/>
        <color theme="3"/>
        <rFont val="Calibri"/>
        <family val="2"/>
        <scheme val="minor"/>
      </rPr>
      <t xml:space="preserve">º dia Desmontagem  + </t>
    </r>
    <r>
      <rPr>
        <b/>
        <sz val="8"/>
        <color theme="3"/>
        <rFont val="Calibri"/>
        <family val="2"/>
        <scheme val="minor"/>
      </rPr>
      <t>Dev. Stand</t>
    </r>
  </si>
  <si>
    <t>Nº Bilhetes  +  Preço</t>
  </si>
  <si>
    <t>28 de Fevereiro a 03 de Março de 2024</t>
  </si>
  <si>
    <t>February 28 to March 3, 2024</t>
  </si>
  <si>
    <t>28 de Febrero al 03 de Marzo de 2024</t>
  </si>
  <si>
    <t>28 Février au 03 Mars 2024</t>
  </si>
  <si>
    <t>Data limite de Inscrição:</t>
  </si>
  <si>
    <t>Deadline for Registration:</t>
  </si>
  <si>
    <t>Fecha Límite de Inscripción:</t>
  </si>
  <si>
    <t>Date limite d'Inscription :</t>
  </si>
  <si>
    <t>Entidade Pública?</t>
  </si>
  <si>
    <t>Public Entity?</t>
  </si>
  <si>
    <t>¿Entidad pública?</t>
  </si>
  <si>
    <t>Entité Publique?</t>
  </si>
  <si>
    <t>1 Mesa com 10 lugares sentados para os dias 28, 29 Fevereiro e 01 de Março -  Inclui almoço buffet</t>
  </si>
  <si>
    <t>1 Table with 10 seats for the 28th, 29th of February and 1st of March - Includes buffet lunch</t>
  </si>
  <si>
    <t>1 Mesa con 10 asientos para los dias 28, 29 Febrero y 01 de Marzo – incluye almuerzo buffet</t>
  </si>
  <si>
    <t>1 Table avec 10 places pour les jours 28, 29 Février et 1er Mars - Comprend le déjeuner buffet</t>
  </si>
  <si>
    <t>EXPOSITORES EXTRA COMUNITÁRIOS</t>
  </si>
  <si>
    <t>EXTRA COMMUNITY EXHIBITORS</t>
  </si>
  <si>
    <t>EXPOSANTS EXTRA COMMUNAUTAIRE</t>
  </si>
  <si>
    <t>EXPOSITORES COMUNITÁRIOS</t>
  </si>
  <si>
    <t>COMMUNITY EXHIBITORS</t>
  </si>
  <si>
    <t>EXPOSANTS COMMUNAUTAIRE</t>
  </si>
  <si>
    <t>UTILIZAÇÃO DOS DADOS</t>
  </si>
  <si>
    <t>TRANSMISSÃO DOS DADOS PESSOAIS A TERCEIROS</t>
  </si>
  <si>
    <t>DATA USAGE</t>
  </si>
  <si>
    <t>TRANSMISSION OF PERSONAL DATA TO THIRD PARTIES</t>
  </si>
  <si>
    <t>USO DE DATOS</t>
  </si>
  <si>
    <t>TRANSMISIÓN DE DATOS PERSONALES A TERCEROS</t>
  </si>
  <si>
    <t>UTILISATION DES DONNÉES</t>
  </si>
  <si>
    <t>TRANSMISSION DE DONNEES PERSONNELLES A DES TIERS</t>
  </si>
  <si>
    <t>DIREITOS DOS TITULARES DOS DADOS PESSOAIS</t>
  </si>
  <si>
    <t>RIGHTS OF THE PERSONAL DATA HOLDERS</t>
  </si>
  <si>
    <t>DERECHOS DE LOS TITULARES DE LOS DATOS PERSONALES</t>
  </si>
  <si>
    <t>DROITS DES TITULAIRES DE DONNÉES PERSONNELLES</t>
  </si>
  <si>
    <t>Nas Feiras com horário profissional, NÃO é permitida a entrada a menores de 16 anos</t>
  </si>
  <si>
    <t>At Fairs with professional opening hours, minors under 16 years of age are NOT allowed</t>
  </si>
  <si>
    <t>En ferias con horario profesional NO se permite la entrada a menores de 16 años</t>
  </si>
  <si>
    <t>Aux Foires avec des heures d'ouverture professionnelles, les mineurs de moins de 16 ans ne sont PAS autorisés</t>
  </si>
  <si>
    <t>Se o Expositor cancelar a sua inscrição, verifique-se ou não posterior ocupação desse espaço, ser-lhe-á cobrado:
O valor correspondente aos pagamentos iniciais, se o cancelamento se verificar até 30 dias de calendário antes da data do início da montagem do certame.</t>
  </si>
  <si>
    <t>If the Exhibitor cancel their registration and regardless if the space is subsequently occupied or not, the following must paid:
An amount equivalent to the initial payment, whenever cancellation occurs up to 30 calendar days before the beginning of the assembly period of the exhibition (or other event).</t>
  </si>
  <si>
    <t>Si el Expositor cancela su inscripción, se ocupe o no el espacio reservado, se le cobrará:
El valor correspondiente a los pagos iniciales, si la cancelación se comunica antes de los 30 días naturales de la fecha de inicio de montaje del certamen.</t>
  </si>
  <si>
    <t>Si l'Exposant annule leur inscription, vérifier si l'occupation ultérieure de cet espace ou non, vous serez facturé: 
La valeur correspondante aux payements initiaux, si l’annulation a lieu dans les 30 jours du calendaire avant la date du début du montage de la Foire (au toute autre manifestation).</t>
  </si>
  <si>
    <t>O valor total previsto para a sua participação se o cancelamento se verificar depois daquela data.</t>
  </si>
  <si>
    <t>The total amount indicated for their participation, if cancellation occurs after that date.</t>
  </si>
  <si>
    <t>El valor total previsto de su participación si la cancelación se comunica después de la fecha indicada en el punto anterior.</t>
  </si>
  <si>
    <t>La valeur totale prévue pour la participation, si l’annulation se vérifie après cette date.</t>
  </si>
  <si>
    <t>NÃO é autorizada a entrada de viaturas ligeiras de passageiros neste parque.</t>
  </si>
  <si>
    <t>The entry of light passenger vehicles is NOT allowed.</t>
  </si>
  <si>
    <t>NO se permite la entrada de vehículos ligeros de pasajeros en este parque.</t>
  </si>
  <si>
    <t>L'entrée des véhicules légers à passagers dans ce parc N'EST PAS autorisé.</t>
  </si>
  <si>
    <t>O acesso é restrito a Expositores e Montadores devidamente credenciados. O mesmo é limitado aos horários da Montagem e Desmontagem, e à hora que antecede a abertura da Feira nos dias de Realização para reposição de material. Por razões de acessibilidade, lembramos que o parque de cargas SÓ PODERÁ SER UTILIZADO PELO TEMPO ESTRITAMENTE NECESSÁRIO À CARGA E DESCARGA dos materiais em causa. O tempo adicional de parqueamento para além do estipulado será sujeito a pagamento / hora de acordo com a tabela em vigor:</t>
  </si>
  <si>
    <t>Access is restricted to Exhibitors and Fitters duly accredited. The same is limited to times of mounting and dismounting, and an hour before the opening of the fair, in the days of accomplishment, for replacement of material. For accessibility reasons, please note that the car park charges can ONLY BE USED FOR THE TIME STRICTLY NECESSARY FOR THE LOADING AND UNLOADING of materials in question. 
Additional parking time beyond the stipulated, shall be subject to payment/hour according to the table in force:</t>
  </si>
  <si>
    <t>El acceso está restringido a Expositores y Montadores debidamente acreditados. El mismo se limita a los horarios de Montaje y Desmontaje, y a la hora antes de la apertura de la Feria, en los días de Realización para reposición de material. Por razones de accesibilidad, recordamos que el parque de carga SOLO PUEDE SER UTILIZADO POR EL TIEMPO ESTRICTAMENTE NECESARIO A LA CARGA Y DESCARGA de los materiales. El tiempo de estacionamiento adicional más allá de lo estipulado será objeto de pago / hora según la tabla vigente:</t>
  </si>
  <si>
    <t>L'accès est limité aux Exposants et aux Assembleurs dûment accrédités. Il en est de même des heures d'assemblage et de démantèlement et à l'heure précédant l'ouverture de la foire, au moment de Réaliser le remplacement du matériel. Pour des raisons d'accessibilité, nous vous rappelons que le parc de chargement NE PEUT ÊTRE UTILISÉ QUE POUR LE TEMPS STRICTEMENT NÉCESSAIRE POUR CHARGER ET DÉCHARGER les matériaux. Le temps de stationnement supplémentaire au-delà de ce qui est stipulé sera soumisi au paiement/heure selon le tableau actuel:</t>
  </si>
  <si>
    <t xml:space="preserve">O nível do som máximo permitido nos Pavilhões é de 60 Db. </t>
  </si>
  <si>
    <t xml:space="preserve">The maximum noise level allowed in the exhibition pavilions is 60 Db. </t>
  </si>
  <si>
    <t>El nivel máximo de ruido permitido en los pabellones de la exposición es de 60 Db.</t>
  </si>
  <si>
    <t>Le niveau sonore maximal autorisé dans les salles est de 60 Db.</t>
  </si>
  <si>
    <t>Os expositores que desejem realizar actuações, reproduções musicais e projecção de películas deverão dar conhecimento à FIL, para sua aprovação. Quaisquer questões relacionadas com direitos de autor são da responsabilidade do Expositor.</t>
  </si>
  <si>
    <t>The exhibitors that wish to make performances, musical presentations and movie screening must contact FIL to obtain the proper permission. Any technical and/or legal issues related with propriety rights and/or copyrights are of the sole responsibility of the Exhibitors.</t>
  </si>
  <si>
    <t>Los expositores que deseen realizar actuaciones, reproducciones musicales y proyección de películas, deben informar FIL y obtener su aprobación. Cualquier cuestión relacionada con derechos de autor es responsabilidad del Expositor.</t>
  </si>
  <si>
    <t>Les exposants qui souhaitent organiser des spectacles, des reproductions de musique et projection de films devraient aviser FIL pour approbation. Toute question concernant les droits d'auteur sont la responsabilité de l'exposant.</t>
  </si>
  <si>
    <t xml:space="preserve">As actuações de música ao vivo serão permitidas, por períodos a ajustar, em função dos pedidos enviados à Gestão da Feira, que articulará os tempos de actuação conforme as solicitações, evitando sobreposições e ruído excessivo </t>
  </si>
  <si>
    <t>Live music performances will be allowed, for periods to be adjusted, depending on the requests sent to the Fair Management, which will articulate the performance times according to requests, avoiding overlaps and excessive noise.</t>
  </si>
  <si>
    <t>Se permitirán actuaciones de música en directo, por periodos a ajustar, en función de las solicitudes enviadas a la Dirección de la Feria, que articulará los tiempos de actuación en función de las solicitudes, evitando solapamientos y ruidos excesivos.</t>
  </si>
  <si>
    <t>Les représentations musicales en direct seront autorisées, pour des périodes à ajuster, en fonction des demandes envoyées à la direction de la foire, qui articulera les horaires de représentation en fonction des demandes, en évitant les chevauchements et le bruit excessif.</t>
  </si>
  <si>
    <t>L'équilibre esthétique, sur les murs extérieurs de finition, doit être défini en liaison directe avec les exposants environnants et FIL doit être tenu informé de ces contacts. Dans le cas où il est impossible de parvenir à un accord entre les exposants, FIL définira la solution finale.</t>
  </si>
  <si>
    <t>A)  Pelo menos 2 vistas tridimensionais do stand;
B)  Plantas e alçados em desenho cotado com indicação das cotas nas peças desenhadas;
C)  Indicação expressa do responsável técnico (Nome, Função e Contacto) que se responsabiliza pela solidez construtiva do projecto;
D)  Em caso de suspensões deverá ser igualmente enviada a localização das mesmas sobre o Stand e respectivos pesos.</t>
  </si>
  <si>
    <t>A)  At least 2 three-dimensional views of the stand.
B)  Scale maps and elevations to scale indicating the measurements in the draw parts.
C)  Explicit indication of the technician in-charge (Name, Function and Contact) that is held responsible for constructive robustness of the project.
D)  For suspensions, it should also be send their location above the stand and the corresponded suspended weight.</t>
  </si>
  <si>
    <t>A)  Un mínimo de 2 vistas tridimensionales del stand;
B)  Planos y alzados a escala - debidamente acotados;
C)  La indicación explícita del técnico encargado (Nombre, Función y Contacto) que se responsabiliza de la robustez constructiva del proyecto;
D)  En el caso de existir elementos suspendidos se debe también enviar su localización sobre el stand y el respectivo peso suspendido.</t>
  </si>
  <si>
    <t>A)  Au moins 2 points de vue en trois dimensions du support.
B)  Cartes d'échelle et les élévations à l'échelle indiquant les mesures dans les pièces de tirage.
C)  Indication explicite du technicien en charge (nom, fonction et Contact) qui est tenu pour responsable de la robustesse constructive du projet.
D)  Pour les suspensions, il devrait également être envoyer leur emplacement au-dessus du support et le poids suspendu correspondait.</t>
  </si>
  <si>
    <t>PORTUGAL</t>
  </si>
  <si>
    <t xml:space="preserve">PORTUGAL </t>
  </si>
  <si>
    <t>Não Expositor</t>
  </si>
  <si>
    <t>Not Exhibitor</t>
  </si>
  <si>
    <t>No Expositor</t>
  </si>
  <si>
    <t>Non Exposant</t>
  </si>
  <si>
    <t>Factura electrónica a enviar para o email:</t>
  </si>
  <si>
    <t>Electronic billing to be sent to the email:</t>
  </si>
  <si>
    <t>Factura electrónica a enviar al email:</t>
  </si>
  <si>
    <t>Facture électronique à envoyer à l'email:</t>
  </si>
  <si>
    <t>T: 00-351-21-892 15 80 / 33 / 1791</t>
  </si>
  <si>
    <t>T: 00-351-21-892 15 83</t>
  </si>
  <si>
    <t>50% do preço do 1º piso x área do 2º piso</t>
  </si>
  <si>
    <t>50% of the price of the 1st floor x 2nd floor area</t>
  </si>
  <si>
    <t>50% du prix du 1er étage x superficie du 2ème étage</t>
  </si>
  <si>
    <t>50% del precio del 1er piso x área de la 2ª planta</t>
  </si>
  <si>
    <t>17H00 - 20H00</t>
  </si>
  <si>
    <t>08H00 - 10H00</t>
  </si>
  <si>
    <t>20H00 - 23H00</t>
  </si>
  <si>
    <t>01 e 02 de Março de 2024</t>
  </si>
  <si>
    <t>March 1st and 2nd, 2024</t>
  </si>
  <si>
    <t>01 y 02 de Março de 2024</t>
  </si>
  <si>
    <t>01 et 02 Mars 2024</t>
  </si>
  <si>
    <t>Os Stands fornecidos pela FIL serão entregues a partir das 08H00 do dia</t>
  </si>
  <si>
    <t>The Stands provided by FIL will be delivered from 08H00 the day</t>
  </si>
  <si>
    <t>Los Stands suministrados por FIL se entregan a partir de las 08H00 del dia</t>
  </si>
  <si>
    <t>Les stands fournis par FIL seront livrés à partir de 08H00 le jour</t>
  </si>
  <si>
    <t>BTL EMPREGO + FORMAÇÃO</t>
  </si>
  <si>
    <t>BTL EMPLOYMENT + TRAINING</t>
  </si>
  <si>
    <t>BTL EMPLEO + FORMACIÓN</t>
  </si>
  <si>
    <t>BTL EMPLOI + FORMATION</t>
  </si>
  <si>
    <t>BTL - BOLSA DE TURISMO DE LISBOA</t>
  </si>
  <si>
    <t>BTL - LISBON TRAVEL MARKET</t>
  </si>
  <si>
    <t xml:space="preserve">   </t>
  </si>
  <si>
    <t>Após o dia 20 / 09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</si>
</sst>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0.00\ &quot;€&quot;;\-#,##0.00\ &quot;€&quot;"/>
    <numFmt numFmtId="8" formatCode="#,##0.00\ &quot;€&quot;;[Red]\-#,##0.00\ &quot;€&quot;"/>
    <numFmt numFmtId="164" formatCode="dd\ \/\ mm\ \/\ yyyy"/>
    <numFmt numFmtId="165" formatCode="#,##0.00\ &quot;€&quot;"/>
    <numFmt numFmtId="166" formatCode="dd\ /\ mm\ /\ yyyy"/>
    <numFmt numFmtId="167" formatCode="dd/mm/yy;@"/>
    <numFmt numFmtId="168" formatCode="dd/mm/yy"/>
  </numFmts>
  <fonts count="117" x14ac:knownFonts="1">
    <font>
      <sz val="10"/>
      <name val="Arial"/>
    </font>
    <font>
      <sz val="8"/>
      <color theme="1"/>
      <name val="Calibri"/>
      <family val="2"/>
    </font>
    <font>
      <sz val="8"/>
      <color theme="1"/>
      <name val="Calibri"/>
      <family val="2"/>
    </font>
    <font>
      <sz val="8"/>
      <color theme="1"/>
      <name val="Calibri"/>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sz val="10"/>
      <name val="Arial"/>
      <family val="2"/>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u/>
      <sz val="10"/>
      <color theme="10"/>
      <name val="Arial"/>
      <family val="2"/>
    </font>
    <font>
      <b/>
      <u/>
      <sz val="8"/>
      <color theme="3"/>
      <name val="Calibri"/>
      <family val="2"/>
    </font>
    <font>
      <b/>
      <sz val="8"/>
      <color theme="3"/>
      <name val="Calibri"/>
      <family val="2"/>
    </font>
    <font>
      <sz val="8"/>
      <color theme="3"/>
      <name val="Calibri"/>
      <family val="2"/>
    </font>
    <font>
      <sz val="8"/>
      <name val="Calibri"/>
      <family val="2"/>
    </font>
    <font>
      <b/>
      <u/>
      <sz val="8"/>
      <color rgb="FF1F497D"/>
      <name val="Calibri"/>
      <family val="2"/>
    </font>
    <font>
      <sz val="8"/>
      <color rgb="FF1F497D"/>
      <name val="Calibri"/>
      <family val="2"/>
    </font>
    <font>
      <b/>
      <sz val="8"/>
      <color theme="0"/>
      <name val="Calibri"/>
      <family val="2"/>
    </font>
    <font>
      <sz val="8"/>
      <color rgb="FFFF0000"/>
      <name val="Rockwell Extra Bold"/>
      <family val="1"/>
    </font>
    <font>
      <b/>
      <sz val="8"/>
      <color rgb="FFFF0000"/>
      <name val="Rockwell Extra Bold"/>
      <family val="1"/>
    </font>
    <font>
      <b/>
      <sz val="8"/>
      <color rgb="FFFF0000"/>
      <name val="Calibri"/>
      <family val="2"/>
    </font>
    <font>
      <sz val="8"/>
      <color theme="3"/>
      <name val="Calibri"/>
      <family val="2"/>
      <scheme val="minor"/>
    </font>
    <font>
      <sz val="8"/>
      <color theme="9" tint="-0.249977111117893"/>
      <name val="Calibri"/>
      <family val="2"/>
    </font>
    <font>
      <b/>
      <sz val="8"/>
      <color theme="3"/>
      <name val="Calibri"/>
      <family val="2"/>
      <scheme val="minor"/>
    </font>
    <font>
      <b/>
      <sz val="10"/>
      <color theme="3"/>
      <name val="Calibri"/>
      <family val="2"/>
      <scheme val="minor"/>
    </font>
    <font>
      <b/>
      <sz val="8"/>
      <name val="Calibri"/>
      <family val="2"/>
      <scheme val="minor"/>
    </font>
    <font>
      <b/>
      <u/>
      <sz val="8"/>
      <color theme="3"/>
      <name val="Calibri"/>
      <family val="2"/>
      <scheme val="minor"/>
    </font>
    <font>
      <sz val="8"/>
      <color theme="0"/>
      <name val="Calibri"/>
      <family val="2"/>
      <scheme val="minor"/>
    </font>
    <font>
      <sz val="8"/>
      <color rgb="FF1F497D"/>
      <name val="Calibri"/>
      <family val="2"/>
      <scheme val="minor"/>
    </font>
    <font>
      <b/>
      <u/>
      <sz val="8"/>
      <color theme="10"/>
      <name val="Calibri"/>
      <family val="2"/>
      <scheme val="minor"/>
    </font>
    <font>
      <b/>
      <sz val="8"/>
      <color theme="3"/>
      <name val="Rockwell Extra Bold"/>
      <family val="1"/>
    </font>
    <font>
      <sz val="8"/>
      <color theme="8"/>
      <name val="Calibri"/>
      <family val="2"/>
    </font>
    <font>
      <b/>
      <u/>
      <sz val="8"/>
      <color rgb="FF0000FF"/>
      <name val="Calibri"/>
      <family val="2"/>
      <scheme val="minor"/>
    </font>
    <font>
      <sz val="8"/>
      <color theme="0"/>
      <name val="Calibri"/>
      <family val="2"/>
    </font>
    <font>
      <sz val="8"/>
      <color theme="1" tint="0.34998626667073579"/>
      <name val="Calibri"/>
      <family val="2"/>
      <scheme val="minor"/>
    </font>
    <font>
      <sz val="8"/>
      <color theme="9" tint="-0.249977111117893"/>
      <name val="Calibri"/>
      <family val="2"/>
      <scheme val="minor"/>
    </font>
    <font>
      <sz val="9"/>
      <color theme="1"/>
      <name val="Calibri"/>
      <family val="2"/>
    </font>
    <font>
      <u/>
      <sz val="9"/>
      <color theme="10"/>
      <name val="Calibri"/>
      <family val="2"/>
    </font>
    <font>
      <u/>
      <sz val="8"/>
      <color theme="10"/>
      <name val="Calibri"/>
      <family val="2"/>
    </font>
    <font>
      <sz val="8"/>
      <color theme="1"/>
      <name val="Calibri"/>
      <family val="2"/>
      <scheme val="minor"/>
    </font>
    <font>
      <b/>
      <u/>
      <sz val="8"/>
      <color rgb="FF3333FF"/>
      <name val="Calibri"/>
      <family val="2"/>
      <scheme val="minor"/>
    </font>
    <font>
      <b/>
      <sz val="12"/>
      <color theme="3"/>
      <name val="Calibri"/>
      <family val="2"/>
      <scheme val="minor"/>
    </font>
    <font>
      <sz val="9"/>
      <color theme="3"/>
      <name val="Calibri"/>
      <family val="2"/>
      <scheme val="minor"/>
    </font>
    <font>
      <b/>
      <sz val="11"/>
      <color theme="3"/>
      <name val="Calibri"/>
      <family val="2"/>
      <scheme val="minor"/>
    </font>
    <font>
      <sz val="7"/>
      <name val="Calibri"/>
      <family val="2"/>
      <scheme val="minor"/>
    </font>
    <font>
      <b/>
      <sz val="9"/>
      <color theme="3"/>
      <name val="Calibri"/>
      <family val="2"/>
      <scheme val="minor"/>
    </font>
    <font>
      <sz val="8"/>
      <name val="Calibri"/>
      <family val="2"/>
      <scheme val="minor"/>
    </font>
    <font>
      <sz val="8"/>
      <color theme="1" tint="4.9989318521683403E-2"/>
      <name val="Calibri"/>
      <family val="2"/>
      <scheme val="minor"/>
    </font>
    <font>
      <b/>
      <u/>
      <sz val="9"/>
      <color rgb="FF0000FF"/>
      <name val="Calibri"/>
      <family val="2"/>
      <scheme val="minor"/>
    </font>
    <font>
      <b/>
      <sz val="9"/>
      <color theme="0"/>
      <name val="Rockwell Nova"/>
      <family val="1"/>
    </font>
    <font>
      <b/>
      <sz val="9"/>
      <color theme="3"/>
      <name val="Calibri"/>
      <family val="2"/>
    </font>
    <font>
      <b/>
      <sz val="10"/>
      <color theme="3"/>
      <name val="Calibri"/>
      <family val="2"/>
    </font>
    <font>
      <b/>
      <u/>
      <sz val="8"/>
      <color theme="10"/>
      <name val="Calibri"/>
      <family val="2"/>
    </font>
    <font>
      <sz val="8"/>
      <color theme="9"/>
      <name val="Calibri"/>
      <family val="2"/>
    </font>
    <font>
      <b/>
      <u/>
      <sz val="8"/>
      <color theme="10"/>
      <name val="Arial"/>
      <family val="2"/>
    </font>
    <font>
      <sz val="9"/>
      <color theme="3"/>
      <name val="Calibri"/>
      <family val="2"/>
    </font>
    <font>
      <b/>
      <sz val="14"/>
      <color theme="3"/>
      <name val="Calibri"/>
      <family val="2"/>
    </font>
    <font>
      <b/>
      <sz val="12"/>
      <color theme="3"/>
      <name val="Calibri"/>
      <family val="2"/>
    </font>
    <font>
      <u/>
      <sz val="10"/>
      <color rgb="FF3333FF"/>
      <name val="Arial"/>
      <family val="2"/>
    </font>
    <font>
      <b/>
      <sz val="11"/>
      <color theme="3"/>
      <name val="Calibri"/>
      <family val="2"/>
    </font>
    <font>
      <b/>
      <u/>
      <sz val="10"/>
      <color rgb="FF0000FF"/>
      <name val="Calibri"/>
      <family val="2"/>
      <scheme val="minor"/>
    </font>
    <font>
      <sz val="8"/>
      <color rgb="FFFF0000"/>
      <name val="Calibri"/>
      <family val="2"/>
    </font>
    <font>
      <b/>
      <sz val="8"/>
      <name val="Calibri"/>
      <family val="2"/>
    </font>
    <font>
      <u/>
      <sz val="8"/>
      <color theme="3"/>
      <name val="Calibri"/>
      <family val="2"/>
    </font>
    <font>
      <sz val="8"/>
      <color rgb="FF0000FF"/>
      <name val="Calibri"/>
      <family val="2"/>
    </font>
    <font>
      <u/>
      <sz val="8"/>
      <color rgb="FF0000FF"/>
      <name val="Calibri"/>
      <family val="2"/>
      <scheme val="minor"/>
    </font>
    <font>
      <b/>
      <u/>
      <sz val="8"/>
      <color rgb="FF0000FF"/>
      <name val="Calibri"/>
      <family val="2"/>
    </font>
    <font>
      <b/>
      <sz val="12"/>
      <color theme="0"/>
      <name val="Calibri"/>
      <family val="2"/>
    </font>
    <font>
      <b/>
      <u/>
      <sz val="9"/>
      <color theme="10"/>
      <name val="Calibri"/>
      <family val="2"/>
      <scheme val="minor"/>
    </font>
    <font>
      <b/>
      <u/>
      <sz val="9"/>
      <color rgb="FF3333FF"/>
      <name val="Calibri"/>
      <family val="2"/>
      <scheme val="minor"/>
    </font>
    <font>
      <b/>
      <sz val="9"/>
      <color rgb="FF3333FF"/>
      <name val="Calibri"/>
      <family val="2"/>
      <scheme val="minor"/>
    </font>
    <font>
      <b/>
      <u/>
      <sz val="9"/>
      <color theme="10"/>
      <name val="Calibri"/>
      <family val="2"/>
    </font>
    <font>
      <b/>
      <u/>
      <sz val="9"/>
      <color rgb="FF3333FF"/>
      <name val="Calibri"/>
      <family val="2"/>
    </font>
    <font>
      <b/>
      <sz val="9"/>
      <color rgb="FF3333FF"/>
      <name val="Calibri"/>
      <family val="2"/>
    </font>
    <font>
      <b/>
      <sz val="9"/>
      <color rgb="FF0000FF"/>
      <name val="Calibri"/>
      <family val="2"/>
    </font>
    <font>
      <sz val="8"/>
      <color theme="3"/>
      <name val="Wingdings"/>
      <charset val="2"/>
    </font>
    <font>
      <b/>
      <sz val="8"/>
      <color theme="3"/>
      <name val="Arial"/>
      <family val="2"/>
    </font>
    <font>
      <u/>
      <sz val="10"/>
      <color rgb="FF0000FF"/>
      <name val="Arial"/>
      <family val="2"/>
    </font>
    <font>
      <sz val="7"/>
      <color theme="1"/>
      <name val="Calibri"/>
      <family val="2"/>
    </font>
    <font>
      <sz val="7"/>
      <color theme="1"/>
      <name val="Cambria"/>
      <family val="2"/>
      <scheme val="major"/>
    </font>
    <font>
      <sz val="8"/>
      <name val="Arial"/>
      <family val="2"/>
    </font>
    <font>
      <sz val="8"/>
      <color theme="3" tint="0.39997558519241921"/>
      <name val="Calibri"/>
      <family val="2"/>
    </font>
    <font>
      <sz val="8"/>
      <color theme="4"/>
      <name val="Calibri"/>
      <family val="2"/>
      <scheme val="minor"/>
    </font>
    <font>
      <sz val="8"/>
      <color theme="8"/>
      <name val="Calibri"/>
      <family val="2"/>
      <scheme val="minor"/>
    </font>
    <font>
      <sz val="8"/>
      <color rgb="FF242424"/>
      <name val="Calibri"/>
      <family val="2"/>
      <scheme val="minor"/>
    </font>
    <font>
      <sz val="8"/>
      <color rgb="FF181818"/>
      <name val="Calibri"/>
      <family val="2"/>
      <scheme val="minor"/>
    </font>
    <font>
      <b/>
      <sz val="10"/>
      <color theme="0"/>
      <name val="Calibri"/>
      <family val="2"/>
      <scheme val="minor"/>
    </font>
    <font>
      <b/>
      <sz val="8"/>
      <color rgb="FF3333FF"/>
      <name val="Calibri"/>
      <family val="2"/>
      <scheme val="minor"/>
    </font>
    <font>
      <sz val="8"/>
      <color theme="0" tint="-0.34998626667073579"/>
      <name val="Calibri"/>
      <family val="2"/>
      <scheme val="minor"/>
    </font>
    <font>
      <sz val="9"/>
      <color theme="0"/>
      <name val="Wingdings 3"/>
      <family val="1"/>
      <charset val="2"/>
    </font>
    <font>
      <b/>
      <sz val="9"/>
      <color theme="3"/>
      <name val="Wingdings 3"/>
      <family val="1"/>
      <charset val="2"/>
    </font>
    <font>
      <sz val="8"/>
      <color rgb="FFFF0000"/>
      <name val="Roboto Medium"/>
    </font>
    <font>
      <b/>
      <sz val="8"/>
      <color rgb="FFFF0000"/>
      <name val="Roboto Medium"/>
    </font>
    <font>
      <sz val="7"/>
      <color theme="3"/>
      <name val="Cambria"/>
      <family val="2"/>
      <scheme val="major"/>
    </font>
    <font>
      <b/>
      <u/>
      <sz val="10"/>
      <color rgb="FF3333FF"/>
      <name val="Arial"/>
      <family val="2"/>
    </font>
    <font>
      <b/>
      <u/>
      <sz val="9"/>
      <color theme="3"/>
      <name val="Calibri"/>
      <family val="2"/>
    </font>
    <font>
      <b/>
      <u/>
      <sz val="10"/>
      <color theme="10"/>
      <name val="Arial"/>
      <family val="2"/>
    </font>
    <font>
      <sz val="8"/>
      <color rgb="FFFF0000"/>
      <name val="Calibri"/>
      <family val="2"/>
      <scheme val="minor"/>
    </font>
  </fonts>
  <fills count="50">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40"/>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26"/>
      </patternFill>
    </fill>
    <fill>
      <patternFill patternType="solid">
        <fgColor indexed="15"/>
      </patternFill>
    </fill>
    <fill>
      <patternFill patternType="solid">
        <fgColor rgb="FFFFFF00"/>
        <bgColor indexed="64"/>
      </patternFill>
    </fill>
    <fill>
      <patternFill patternType="solid">
        <fgColor rgb="FFCCFF99"/>
        <bgColor indexed="64"/>
      </patternFill>
    </fill>
    <fill>
      <patternFill patternType="solid">
        <fgColor theme="0" tint="-0.14999847407452621"/>
        <bgColor indexed="64"/>
      </patternFill>
    </fill>
    <fill>
      <patternFill patternType="solid">
        <fgColor rgb="FFEAEAEA"/>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FFE1"/>
        <bgColor indexed="64"/>
      </patternFill>
    </fill>
    <fill>
      <patternFill patternType="solid">
        <fgColor theme="0" tint="-4.9989318521683403E-2"/>
        <bgColor indexed="64"/>
      </patternFill>
    </fill>
    <fill>
      <patternFill patternType="solid">
        <fgColor rgb="FFFF0000"/>
        <bgColor indexed="64"/>
      </patternFill>
    </fill>
  </fills>
  <borders count="11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right/>
      <top/>
      <bottom style="hair">
        <color rgb="FF92D050"/>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rgb="FF92D050"/>
      </top>
      <bottom style="hair">
        <color rgb="FF92D050"/>
      </bottom>
      <diagonal/>
    </border>
    <border>
      <left/>
      <right/>
      <top style="hair">
        <color rgb="FF92D050"/>
      </top>
      <bottom/>
      <diagonal/>
    </border>
    <border>
      <left/>
      <right/>
      <top/>
      <bottom style="hair">
        <color theme="3"/>
      </bottom>
      <diagonal/>
    </border>
    <border>
      <left/>
      <right/>
      <top/>
      <bottom style="thick">
        <color theme="3"/>
      </bottom>
      <diagonal/>
    </border>
    <border>
      <left style="thin">
        <color indexed="64"/>
      </left>
      <right/>
      <top style="thin">
        <color indexed="64"/>
      </top>
      <bottom/>
      <diagonal/>
    </border>
    <border>
      <left/>
      <right style="thick">
        <color theme="3"/>
      </right>
      <top/>
      <bottom style="thick">
        <color theme="3"/>
      </bottom>
      <diagonal/>
    </border>
    <border>
      <left/>
      <right/>
      <top style="thick">
        <color theme="0"/>
      </top>
      <bottom/>
      <diagonal/>
    </border>
    <border>
      <left/>
      <right/>
      <top/>
      <bottom style="medium">
        <color rgb="FF92D050"/>
      </bottom>
      <diagonal/>
    </border>
    <border>
      <left/>
      <right/>
      <top style="thin">
        <color indexed="64"/>
      </top>
      <bottom/>
      <diagonal/>
    </border>
    <border>
      <left/>
      <right/>
      <top/>
      <bottom style="thin">
        <color indexed="64"/>
      </bottom>
      <diagonal/>
    </border>
    <border>
      <left/>
      <right/>
      <top/>
      <bottom style="medium">
        <color theme="0"/>
      </bottom>
      <diagonal/>
    </border>
    <border>
      <left style="medium">
        <color rgb="FF92D050"/>
      </left>
      <right style="medium">
        <color rgb="FF92D050"/>
      </right>
      <top/>
      <bottom style="medium">
        <color rgb="FF92D050"/>
      </bottom>
      <diagonal/>
    </border>
    <border>
      <left style="medium">
        <color rgb="FF92D050"/>
      </left>
      <right/>
      <top/>
      <bottom style="medium">
        <color rgb="FF92D050"/>
      </bottom>
      <diagonal/>
    </border>
    <border>
      <left/>
      <right style="medium">
        <color rgb="FF92D050"/>
      </right>
      <top/>
      <bottom style="medium">
        <color rgb="FF92D050"/>
      </bottom>
      <diagonal/>
    </border>
    <border>
      <left style="hair">
        <color theme="3"/>
      </left>
      <right style="thick">
        <color theme="3"/>
      </right>
      <top style="thick">
        <color theme="3"/>
      </top>
      <bottom style="hair">
        <color theme="3"/>
      </bottom>
      <diagonal/>
    </border>
    <border>
      <left style="thick">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right/>
      <top style="medium">
        <color rgb="FF92D050"/>
      </top>
      <bottom/>
      <diagonal/>
    </border>
    <border>
      <left style="thick">
        <color rgb="FF92D050"/>
      </left>
      <right/>
      <top style="thick">
        <color theme="3"/>
      </top>
      <bottom style="thick">
        <color rgb="FF92D050"/>
      </bottom>
      <diagonal/>
    </border>
    <border>
      <left/>
      <right style="thick">
        <color rgb="FF92D050"/>
      </right>
      <top style="thick">
        <color theme="3"/>
      </top>
      <bottom style="thick">
        <color rgb="FF92D050"/>
      </bottom>
      <diagonal/>
    </border>
    <border>
      <left style="medium">
        <color theme="3"/>
      </left>
      <right/>
      <top style="medium">
        <color theme="3"/>
      </top>
      <bottom/>
      <diagonal/>
    </border>
    <border>
      <left/>
      <right/>
      <top style="medium">
        <color theme="3"/>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style="medium">
        <color theme="3"/>
      </right>
      <top style="medium">
        <color theme="3"/>
      </top>
      <bottom/>
      <diagonal/>
    </border>
    <border>
      <left style="medium">
        <color theme="3"/>
      </left>
      <right/>
      <top/>
      <bottom/>
      <diagonal/>
    </border>
    <border>
      <left style="thick">
        <color theme="3"/>
      </left>
      <right/>
      <top/>
      <bottom style="medium">
        <color theme="3"/>
      </bottom>
      <diagonal/>
    </border>
    <border>
      <left/>
      <right style="thick">
        <color theme="3"/>
      </right>
      <top/>
      <bottom style="medium">
        <color theme="3"/>
      </bottom>
      <diagonal/>
    </border>
    <border>
      <left style="thick">
        <color theme="3"/>
      </left>
      <right/>
      <top style="medium">
        <color theme="3"/>
      </top>
      <bottom/>
      <diagonal/>
    </border>
    <border>
      <left/>
      <right style="thick">
        <color theme="3"/>
      </right>
      <top style="medium">
        <color theme="3"/>
      </top>
      <bottom/>
      <diagonal/>
    </border>
    <border>
      <left/>
      <right style="medium">
        <color theme="3"/>
      </right>
      <top/>
      <bottom/>
      <diagonal/>
    </border>
    <border>
      <left/>
      <right style="medium">
        <color rgb="FF92D050"/>
      </right>
      <top/>
      <bottom/>
      <diagonal/>
    </border>
    <border>
      <left style="medium">
        <color indexed="64"/>
      </left>
      <right/>
      <top style="medium">
        <color indexed="64"/>
      </top>
      <bottom style="medium">
        <color indexed="64"/>
      </bottom>
      <diagonal/>
    </border>
    <border>
      <left style="hair">
        <color theme="3"/>
      </left>
      <right/>
      <top style="hair">
        <color theme="3"/>
      </top>
      <bottom/>
      <diagonal/>
    </border>
    <border>
      <left/>
      <right style="hair">
        <color theme="3"/>
      </right>
      <top style="hair">
        <color theme="3"/>
      </top>
      <bottom/>
      <diagonal/>
    </border>
    <border>
      <left style="hair">
        <color theme="3"/>
      </left>
      <right/>
      <top/>
      <bottom/>
      <diagonal/>
    </border>
    <border>
      <left/>
      <right style="hair">
        <color theme="3"/>
      </right>
      <top/>
      <bottom/>
      <diagonal/>
    </border>
    <border>
      <left style="hair">
        <color theme="3"/>
      </left>
      <right/>
      <top/>
      <bottom style="hair">
        <color theme="3"/>
      </bottom>
      <diagonal/>
    </border>
    <border>
      <left/>
      <right style="hair">
        <color theme="3"/>
      </right>
      <top/>
      <bottom style="hair">
        <color theme="3"/>
      </bottom>
      <diagonal/>
    </border>
    <border>
      <left/>
      <right/>
      <top style="hair">
        <color theme="3"/>
      </top>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hair">
        <color theme="3"/>
      </left>
      <right style="hair">
        <color theme="3"/>
      </right>
      <top style="hair">
        <color theme="3"/>
      </top>
      <bottom/>
      <diagonal/>
    </border>
    <border>
      <left/>
      <right/>
      <top/>
      <bottom style="thick">
        <color rgb="FF92D050"/>
      </bottom>
      <diagonal/>
    </border>
    <border>
      <left style="thick">
        <color theme="3"/>
      </left>
      <right/>
      <top/>
      <bottom style="thin">
        <color theme="3"/>
      </bottom>
      <diagonal/>
    </border>
    <border>
      <left/>
      <right/>
      <top/>
      <bottom style="thin">
        <color theme="3"/>
      </bottom>
      <diagonal/>
    </border>
    <border>
      <left/>
      <right style="thick">
        <color theme="3"/>
      </right>
      <top/>
      <bottom style="thin">
        <color theme="3"/>
      </bottom>
      <diagonal/>
    </border>
    <border>
      <left/>
      <right/>
      <top/>
      <bottom style="hair">
        <color theme="0" tint="-0.34998626667073579"/>
      </bottom>
      <diagonal/>
    </border>
    <border>
      <left/>
      <right style="hair">
        <color theme="0" tint="-0.34998626667073579"/>
      </right>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style="hair">
        <color theme="3"/>
      </left>
      <right/>
      <top style="hair">
        <color theme="3"/>
      </top>
      <bottom style="hair">
        <color theme="3"/>
      </bottom>
      <diagonal/>
    </border>
    <border>
      <left/>
      <right/>
      <top style="hair">
        <color theme="3"/>
      </top>
      <bottom style="hair">
        <color theme="3"/>
      </bottom>
      <diagonal/>
    </border>
    <border>
      <left/>
      <right style="hair">
        <color theme="3"/>
      </right>
      <top style="hair">
        <color theme="3"/>
      </top>
      <bottom style="hair">
        <color theme="3"/>
      </bottom>
      <diagonal/>
    </border>
    <border>
      <left style="thick">
        <color theme="3"/>
      </left>
      <right/>
      <top/>
      <bottom style="thick">
        <color theme="3"/>
      </bottom>
      <diagonal/>
    </border>
    <border>
      <left/>
      <right/>
      <top style="hair">
        <color theme="9" tint="-0.24994659260841701"/>
      </top>
      <bottom style="hair">
        <color theme="9" tint="-0.24994659260841701"/>
      </bottom>
      <diagonal/>
    </border>
    <border>
      <left/>
      <right/>
      <top style="hair">
        <color theme="9" tint="-0.24994659260841701"/>
      </top>
      <bottom/>
      <diagonal/>
    </border>
    <border>
      <left/>
      <right/>
      <top/>
      <bottom style="hair">
        <color theme="9" tint="-0.24994659260841701"/>
      </bottom>
      <diagonal/>
    </border>
    <border>
      <left/>
      <right/>
      <top style="hair">
        <color auto="1"/>
      </top>
      <bottom style="hair">
        <color auto="1"/>
      </bottom>
      <diagonal/>
    </border>
    <border>
      <left/>
      <right/>
      <top style="medium">
        <color theme="3"/>
      </top>
      <bottom style="hair">
        <color rgb="FF92D05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3"/>
      </left>
      <right style="hair">
        <color theme="3"/>
      </right>
      <top style="medium">
        <color theme="3"/>
      </top>
      <bottom style="hair">
        <color theme="3"/>
      </bottom>
      <diagonal/>
    </border>
    <border>
      <left style="hair">
        <color theme="3"/>
      </left>
      <right style="hair">
        <color theme="3"/>
      </right>
      <top style="medium">
        <color theme="3"/>
      </top>
      <bottom style="hair">
        <color theme="3"/>
      </bottom>
      <diagonal/>
    </border>
    <border>
      <left style="hair">
        <color theme="3"/>
      </left>
      <right style="medium">
        <color theme="3"/>
      </right>
      <top style="medium">
        <color theme="3"/>
      </top>
      <bottom style="hair">
        <color theme="3"/>
      </bottom>
      <diagonal/>
    </border>
    <border>
      <left style="medium">
        <color theme="3"/>
      </left>
      <right style="hair">
        <color theme="3"/>
      </right>
      <top style="hair">
        <color theme="3"/>
      </top>
      <bottom style="hair">
        <color theme="3"/>
      </bottom>
      <diagonal/>
    </border>
    <border>
      <left style="hair">
        <color theme="3"/>
      </left>
      <right style="medium">
        <color theme="3"/>
      </right>
      <top style="hair">
        <color theme="3"/>
      </top>
      <bottom style="hair">
        <color theme="3"/>
      </bottom>
      <diagonal/>
    </border>
    <border>
      <left style="thick">
        <color theme="3"/>
      </left>
      <right/>
      <top style="hair">
        <color theme="3"/>
      </top>
      <bottom style="hair">
        <color theme="3"/>
      </bottom>
      <diagonal/>
    </border>
    <border>
      <left style="hair">
        <color theme="3"/>
      </left>
      <right style="hair">
        <color theme="3"/>
      </right>
      <top/>
      <bottom style="hair">
        <color theme="3"/>
      </bottom>
      <diagonal/>
    </border>
    <border>
      <left style="medium">
        <color theme="3"/>
      </left>
      <right/>
      <top style="hair">
        <color theme="3"/>
      </top>
      <bottom style="hair">
        <color theme="3"/>
      </bottom>
      <diagonal/>
    </border>
    <border>
      <left/>
      <right style="medium">
        <color theme="3"/>
      </right>
      <top style="hair">
        <color theme="3"/>
      </top>
      <bottom style="hair">
        <color theme="3"/>
      </bottom>
      <diagonal/>
    </border>
    <border>
      <left style="medium">
        <color theme="3"/>
      </left>
      <right style="hair">
        <color theme="3"/>
      </right>
      <top style="hair">
        <color theme="3"/>
      </top>
      <bottom/>
      <diagonal/>
    </border>
    <border>
      <left style="hair">
        <color theme="3"/>
      </left>
      <right style="medium">
        <color theme="3"/>
      </right>
      <top style="hair">
        <color theme="3"/>
      </top>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style="medium">
        <color theme="3"/>
      </right>
      <top style="hair">
        <color theme="3"/>
      </top>
      <bottom style="medium">
        <color theme="3"/>
      </bottom>
      <diagonal/>
    </border>
    <border>
      <left style="medium">
        <color theme="3"/>
      </left>
      <right/>
      <top/>
      <bottom style="thick">
        <color theme="3"/>
      </bottom>
      <diagonal/>
    </border>
    <border>
      <left/>
      <right style="medium">
        <color theme="3"/>
      </right>
      <top/>
      <bottom style="thick">
        <color theme="3"/>
      </bottom>
      <diagonal/>
    </border>
    <border>
      <left/>
      <right/>
      <top style="thin">
        <color theme="3"/>
      </top>
      <bottom/>
      <diagonal/>
    </border>
  </borders>
  <cellStyleXfs count="96">
    <xf numFmtId="0" fontId="0" fillId="0" borderId="0"/>
    <xf numFmtId="0" fontId="4"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4" fillId="18" borderId="0" applyNumberFormat="0" applyBorder="0" applyAlignment="0" applyProtection="0"/>
    <xf numFmtId="0" fontId="4" fillId="20"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4" fillId="21" borderId="0" applyNumberFormat="0" applyBorder="0" applyAlignment="0" applyProtection="0"/>
    <xf numFmtId="0" fontId="5" fillId="22" borderId="0" applyNumberFormat="0" applyBorder="0" applyAlignment="0" applyProtection="0"/>
    <xf numFmtId="0" fontId="5" fillId="14" borderId="0" applyNumberFormat="0" applyBorder="0" applyAlignment="0" applyProtection="0"/>
    <xf numFmtId="0" fontId="4" fillId="23" borderId="0" applyNumberFormat="0" applyBorder="0" applyAlignment="0" applyProtection="0"/>
    <xf numFmtId="0" fontId="6" fillId="14" borderId="0" applyNumberFormat="0" applyBorder="0" applyAlignment="0" applyProtection="0"/>
    <xf numFmtId="0" fontId="7" fillId="24" borderId="1" applyNumberFormat="0" applyAlignment="0" applyProtection="0"/>
    <xf numFmtId="0" fontId="8" fillId="15" borderId="2" applyNumberFormat="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1" fillId="28"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23" borderId="1" applyNumberFormat="0" applyAlignment="0" applyProtection="0"/>
    <xf numFmtId="0" fontId="16" fillId="0" borderId="6" applyNumberFormat="0" applyFill="0" applyAlignment="0" applyProtection="0"/>
    <xf numFmtId="0" fontId="17" fillId="23" borderId="0" applyNumberFormat="0" applyBorder="0" applyAlignment="0" applyProtection="0"/>
    <xf numFmtId="0" fontId="9" fillId="22" borderId="7" applyNumberFormat="0" applyFont="0" applyAlignment="0" applyProtection="0"/>
    <xf numFmtId="0" fontId="18" fillId="24" borderId="8" applyNumberFormat="0" applyAlignment="0" applyProtection="0"/>
    <xf numFmtId="4" fontId="19" fillId="29" borderId="9" applyNumberFormat="0" applyProtection="0">
      <alignment vertical="center"/>
    </xf>
    <xf numFmtId="4" fontId="20" fillId="29" borderId="9" applyNumberFormat="0" applyProtection="0">
      <alignment vertical="center"/>
    </xf>
    <xf numFmtId="4" fontId="19" fillId="29" borderId="9" applyNumberFormat="0" applyProtection="0">
      <alignment horizontal="left" vertical="center" indent="1"/>
    </xf>
    <xf numFmtId="0" fontId="19" fillId="29" borderId="9" applyNumberFormat="0" applyProtection="0">
      <alignment horizontal="left" vertical="top" indent="1"/>
    </xf>
    <xf numFmtId="4" fontId="19" fillId="30" borderId="0" applyNumberFormat="0" applyProtection="0">
      <alignment horizontal="left" vertical="center" indent="1"/>
    </xf>
    <xf numFmtId="4" fontId="21" fillId="2" borderId="9" applyNumberFormat="0" applyProtection="0">
      <alignment horizontal="right" vertical="center"/>
    </xf>
    <xf numFmtId="4" fontId="21" fillId="4" borderId="9" applyNumberFormat="0" applyProtection="0">
      <alignment horizontal="right" vertical="center"/>
    </xf>
    <xf numFmtId="4" fontId="21" fillId="31" borderId="9" applyNumberFormat="0" applyProtection="0">
      <alignment horizontal="right" vertical="center"/>
    </xf>
    <xf numFmtId="4" fontId="21" fillId="6" borderId="9" applyNumberFormat="0" applyProtection="0">
      <alignment horizontal="right" vertical="center"/>
    </xf>
    <xf numFmtId="4" fontId="21" fillId="7" borderId="9" applyNumberFormat="0" applyProtection="0">
      <alignment horizontal="right" vertical="center"/>
    </xf>
    <xf numFmtId="4" fontId="21" fillId="32" borderId="9" applyNumberFormat="0" applyProtection="0">
      <alignment horizontal="right" vertical="center"/>
    </xf>
    <xf numFmtId="4" fontId="21" fillId="33" borderId="9" applyNumberFormat="0" applyProtection="0">
      <alignment horizontal="right" vertical="center"/>
    </xf>
    <xf numFmtId="4" fontId="21" fillId="34" borderId="9" applyNumberFormat="0" applyProtection="0">
      <alignment horizontal="right" vertical="center"/>
    </xf>
    <xf numFmtId="4" fontId="21" fillId="5" borderId="9" applyNumberFormat="0" applyProtection="0">
      <alignment horizontal="right" vertical="center"/>
    </xf>
    <xf numFmtId="4" fontId="19" fillId="35" borderId="10" applyNumberFormat="0" applyProtection="0">
      <alignment horizontal="left" vertical="center" indent="1"/>
    </xf>
    <xf numFmtId="4" fontId="21" fillId="36" borderId="0" applyNumberFormat="0" applyProtection="0">
      <alignment horizontal="left" vertical="center" indent="1"/>
    </xf>
    <xf numFmtId="4" fontId="22" fillId="37" borderId="0" applyNumberFormat="0" applyProtection="0">
      <alignment horizontal="left" vertical="center" indent="1"/>
    </xf>
    <xf numFmtId="4" fontId="21" fillId="30" borderId="9" applyNumberFormat="0" applyProtection="0">
      <alignment horizontal="right" vertical="center"/>
    </xf>
    <xf numFmtId="4" fontId="23" fillId="36" borderId="0" applyNumberFormat="0" applyProtection="0">
      <alignment horizontal="left" vertical="center" indent="1"/>
    </xf>
    <xf numFmtId="4" fontId="23" fillId="30" borderId="0" applyNumberFormat="0" applyProtection="0">
      <alignment horizontal="left" vertical="center" indent="1"/>
    </xf>
    <xf numFmtId="0" fontId="9" fillId="37" borderId="9" applyNumberFormat="0" applyProtection="0">
      <alignment horizontal="left" vertical="center" indent="1"/>
    </xf>
    <xf numFmtId="0" fontId="9" fillId="37" borderId="9" applyNumberFormat="0" applyProtection="0">
      <alignment horizontal="left" vertical="top" indent="1"/>
    </xf>
    <xf numFmtId="0" fontId="9" fillId="30" borderId="9" applyNumberFormat="0" applyProtection="0">
      <alignment horizontal="left" vertical="center" indent="1"/>
    </xf>
    <xf numFmtId="0" fontId="9" fillId="30" borderId="9" applyNumberFormat="0" applyProtection="0">
      <alignment horizontal="left" vertical="top" indent="1"/>
    </xf>
    <xf numFmtId="0" fontId="9" fillId="3" borderId="9" applyNumberFormat="0" applyProtection="0">
      <alignment horizontal="left" vertical="center" indent="1"/>
    </xf>
    <xf numFmtId="0" fontId="9" fillId="3" borderId="9" applyNumberFormat="0" applyProtection="0">
      <alignment horizontal="left" vertical="top" indent="1"/>
    </xf>
    <xf numFmtId="0" fontId="9" fillId="36" borderId="9" applyNumberFormat="0" applyProtection="0">
      <alignment horizontal="left" vertical="center" indent="1"/>
    </xf>
    <xf numFmtId="0" fontId="9" fillId="36" borderId="9" applyNumberFormat="0" applyProtection="0">
      <alignment horizontal="left" vertical="top" indent="1"/>
    </xf>
    <xf numFmtId="0" fontId="9" fillId="38" borderId="11" applyNumberFormat="0">
      <protection locked="0"/>
    </xf>
    <xf numFmtId="4" fontId="21" fillId="39" borderId="9" applyNumberFormat="0" applyProtection="0">
      <alignment vertical="center"/>
    </xf>
    <xf numFmtId="4" fontId="24" fillId="39" borderId="9" applyNumberFormat="0" applyProtection="0">
      <alignment vertical="center"/>
    </xf>
    <xf numFmtId="4" fontId="21" fillId="39" borderId="9" applyNumberFormat="0" applyProtection="0">
      <alignment horizontal="left" vertical="center" indent="1"/>
    </xf>
    <xf numFmtId="0" fontId="21" fillId="39" borderId="9" applyNumberFormat="0" applyProtection="0">
      <alignment horizontal="left" vertical="top" indent="1"/>
    </xf>
    <xf numFmtId="4" fontId="21" fillId="36" borderId="9" applyNumberFormat="0" applyProtection="0">
      <alignment horizontal="right" vertical="center"/>
    </xf>
    <xf numFmtId="4" fontId="24" fillId="36" borderId="9" applyNumberFormat="0" applyProtection="0">
      <alignment horizontal="right" vertical="center"/>
    </xf>
    <xf numFmtId="4" fontId="21" fillId="30" borderId="9" applyNumberFormat="0" applyProtection="0">
      <alignment horizontal="left" vertical="center" indent="1"/>
    </xf>
    <xf numFmtId="0" fontId="21" fillId="30" borderId="9" applyNumberFormat="0" applyProtection="0">
      <alignment horizontal="left" vertical="top" indent="1"/>
    </xf>
    <xf numFmtId="4" fontId="25" fillId="40" borderId="0" applyNumberFormat="0" applyProtection="0">
      <alignment horizontal="left" vertical="center" indent="1"/>
    </xf>
    <xf numFmtId="4" fontId="26" fillId="36" borderId="9" applyNumberFormat="0" applyProtection="0">
      <alignment horizontal="right" vertical="center"/>
    </xf>
    <xf numFmtId="0" fontId="27" fillId="0" borderId="0" applyNumberFormat="0" applyFill="0" applyBorder="0" applyAlignment="0" applyProtection="0"/>
    <xf numFmtId="0" fontId="10" fillId="0" borderId="12" applyNumberFormat="0" applyFill="0" applyAlignment="0" applyProtection="0"/>
    <xf numFmtId="0" fontId="28" fillId="0" borderId="0" applyNumberFormat="0" applyFill="0" applyBorder="0" applyAlignment="0" applyProtection="0"/>
    <xf numFmtId="0" fontId="9" fillId="0" borderId="0"/>
    <xf numFmtId="0" fontId="29" fillId="0" borderId="0" applyNumberFormat="0" applyFill="0" applyBorder="0" applyAlignment="0" applyProtection="0">
      <alignment vertical="top"/>
      <protection locked="0"/>
    </xf>
    <xf numFmtId="0" fontId="55" fillId="0" borderId="0"/>
    <xf numFmtId="0" fontId="56" fillId="0" borderId="0" applyNumberFormat="0" applyFill="0" applyBorder="0" applyAlignment="0" applyProtection="0">
      <alignment vertical="top"/>
      <protection locked="0"/>
    </xf>
    <xf numFmtId="0" fontId="3" fillId="0" borderId="0"/>
    <xf numFmtId="0" fontId="57" fillId="0" borderId="0" applyNumberFormat="0" applyFill="0" applyBorder="0" applyAlignment="0" applyProtection="0">
      <alignment vertical="top"/>
      <protection locked="0"/>
    </xf>
    <xf numFmtId="0" fontId="9" fillId="0" borderId="0"/>
    <xf numFmtId="0" fontId="55" fillId="0" borderId="0"/>
    <xf numFmtId="0" fontId="9" fillId="0" borderId="0"/>
    <xf numFmtId="0" fontId="55" fillId="0" borderId="0"/>
    <xf numFmtId="0" fontId="2" fillId="0" borderId="0"/>
    <xf numFmtId="0" fontId="1" fillId="0" borderId="0"/>
    <xf numFmtId="0" fontId="1" fillId="0" borderId="0"/>
  </cellStyleXfs>
  <cellXfs count="789">
    <xf numFmtId="0" fontId="0" fillId="0" borderId="0" xfId="0"/>
    <xf numFmtId="0" fontId="32" fillId="0" borderId="0" xfId="0" applyFont="1" applyAlignment="1" applyProtection="1">
      <alignment vertical="center"/>
      <protection hidden="1"/>
    </xf>
    <xf numFmtId="0" fontId="32" fillId="0" borderId="0" xfId="0" applyFont="1" applyProtection="1">
      <protection hidden="1"/>
    </xf>
    <xf numFmtId="0" fontId="32" fillId="0" borderId="0" xfId="0" applyFont="1" applyAlignment="1" applyProtection="1">
      <alignment horizontal="left" vertical="center"/>
      <protection hidden="1"/>
    </xf>
    <xf numFmtId="0" fontId="32" fillId="0" borderId="0" xfId="83" applyFont="1" applyAlignment="1" applyProtection="1">
      <alignment horizontal="left"/>
      <protection hidden="1"/>
    </xf>
    <xf numFmtId="0" fontId="36" fillId="0" borderId="0" xfId="0" applyFont="1" applyAlignment="1" applyProtection="1">
      <alignment horizontal="center" vertical="center"/>
      <protection hidden="1"/>
    </xf>
    <xf numFmtId="0" fontId="31" fillId="0" borderId="0" xfId="0" applyFont="1" applyAlignment="1" applyProtection="1">
      <alignment horizontal="center"/>
      <protection hidden="1"/>
    </xf>
    <xf numFmtId="0" fontId="32" fillId="0" borderId="0" xfId="0" applyFont="1" applyAlignment="1" applyProtection="1">
      <alignment horizontal="center" vertical="center"/>
      <protection hidden="1"/>
    </xf>
    <xf numFmtId="9" fontId="32" fillId="0" borderId="0" xfId="0" applyNumberFormat="1" applyFont="1" applyAlignment="1" applyProtection="1">
      <alignment horizontal="left" vertical="center"/>
      <protection hidden="1"/>
    </xf>
    <xf numFmtId="0" fontId="32" fillId="0" borderId="0" xfId="83" applyFont="1" applyAlignment="1" applyProtection="1">
      <alignment horizontal="right"/>
      <protection hidden="1"/>
    </xf>
    <xf numFmtId="0" fontId="32" fillId="0" borderId="0" xfId="83" applyFont="1" applyAlignment="1" applyProtection="1">
      <alignment horizontal="center"/>
      <protection hidden="1"/>
    </xf>
    <xf numFmtId="0" fontId="30" fillId="0" borderId="0" xfId="0" applyFont="1" applyAlignment="1" applyProtection="1">
      <alignment horizontal="left" vertical="center"/>
      <protection hidden="1"/>
    </xf>
    <xf numFmtId="0" fontId="32" fillId="42" borderId="0" xfId="0" applyFont="1" applyFill="1" applyAlignment="1" applyProtection="1">
      <alignment horizontal="center" vertical="center"/>
      <protection hidden="1"/>
    </xf>
    <xf numFmtId="1" fontId="32" fillId="0" borderId="0" xfId="0" applyNumberFormat="1" applyFont="1" applyAlignment="1" applyProtection="1">
      <alignment horizontal="left" vertical="center"/>
      <protection hidden="1"/>
    </xf>
    <xf numFmtId="0" fontId="32" fillId="0" borderId="0" xfId="0" applyFont="1" applyAlignment="1" applyProtection="1">
      <alignment horizontal="left"/>
      <protection hidden="1"/>
    </xf>
    <xf numFmtId="0" fontId="40" fillId="0" borderId="23" xfId="0" applyFont="1" applyBorder="1" applyProtection="1">
      <protection hidden="1"/>
    </xf>
    <xf numFmtId="0" fontId="40" fillId="0" borderId="0" xfId="0" applyFont="1" applyProtection="1">
      <protection hidden="1"/>
    </xf>
    <xf numFmtId="0" fontId="44" fillId="0" borderId="0" xfId="0" applyFont="1" applyAlignment="1" applyProtection="1">
      <alignment horizontal="center"/>
      <protection hidden="1"/>
    </xf>
    <xf numFmtId="0" fontId="40" fillId="0" borderId="24" xfId="0" applyFont="1" applyBorder="1" applyProtection="1">
      <protection hidden="1"/>
    </xf>
    <xf numFmtId="0" fontId="32" fillId="42" borderId="0" xfId="0" applyFont="1" applyFill="1" applyAlignment="1" applyProtection="1">
      <alignment horizontal="center" vertical="center" wrapText="1"/>
      <protection hidden="1"/>
    </xf>
    <xf numFmtId="0" fontId="32" fillId="41" borderId="14" xfId="0" applyFont="1" applyFill="1" applyBorder="1" applyAlignment="1" applyProtection="1">
      <alignment horizontal="center" vertical="center"/>
      <protection hidden="1"/>
    </xf>
    <xf numFmtId="0" fontId="52" fillId="0" borderId="0" xfId="0" applyFont="1" applyAlignment="1" applyProtection="1">
      <alignment horizontal="center" vertical="center"/>
      <protection hidden="1"/>
    </xf>
    <xf numFmtId="0" fontId="41" fillId="0" borderId="0" xfId="0" applyFont="1" applyAlignment="1" applyProtection="1">
      <alignment vertical="center"/>
      <protection hidden="1"/>
    </xf>
    <xf numFmtId="0" fontId="53" fillId="0" borderId="0" xfId="0" applyFont="1" applyAlignment="1" applyProtection="1">
      <alignment horizontal="right"/>
      <protection hidden="1"/>
    </xf>
    <xf numFmtId="0" fontId="51" fillId="0" borderId="0" xfId="84" applyFont="1" applyFill="1" applyBorder="1" applyAlignment="1" applyProtection="1">
      <alignment horizontal="center" vertical="center"/>
      <protection hidden="1"/>
    </xf>
    <xf numFmtId="0" fontId="32" fillId="0" borderId="0" xfId="89" applyFont="1" applyAlignment="1" applyProtection="1">
      <alignment vertical="center"/>
      <protection hidden="1"/>
    </xf>
    <xf numFmtId="0" fontId="32" fillId="0" borderId="0" xfId="83" applyFont="1" applyProtection="1">
      <protection hidden="1"/>
    </xf>
    <xf numFmtId="0" fontId="40" fillId="0" borderId="0" xfId="0" applyFont="1" applyAlignment="1" applyProtection="1">
      <alignment horizontal="left"/>
      <protection hidden="1"/>
    </xf>
    <xf numFmtId="0" fontId="30" fillId="0" borderId="0" xfId="0" applyFont="1" applyProtection="1">
      <protection hidden="1"/>
    </xf>
    <xf numFmtId="0" fontId="35" fillId="0" borderId="0" xfId="0" applyFont="1" applyProtection="1">
      <protection hidden="1"/>
    </xf>
    <xf numFmtId="0" fontId="41" fillId="0" borderId="0" xfId="0" applyFont="1" applyProtection="1">
      <protection hidden="1"/>
    </xf>
    <xf numFmtId="0" fontId="31" fillId="41" borderId="11" xfId="0" applyFont="1" applyFill="1" applyBorder="1" applyAlignment="1" applyProtection="1">
      <alignment horizontal="center" vertical="center"/>
      <protection hidden="1"/>
    </xf>
    <xf numFmtId="0" fontId="33" fillId="0" borderId="0" xfId="0" applyFont="1" applyProtection="1">
      <protection hidden="1"/>
    </xf>
    <xf numFmtId="0" fontId="34" fillId="0" borderId="0" xfId="0" applyFont="1" applyProtection="1">
      <protection hidden="1"/>
    </xf>
    <xf numFmtId="0" fontId="50" fillId="0" borderId="0" xfId="0" applyFont="1" applyProtection="1">
      <protection hidden="1"/>
    </xf>
    <xf numFmtId="0" fontId="40" fillId="0" borderId="0" xfId="0" applyFont="1" applyAlignment="1" applyProtection="1">
      <alignment vertical="center" wrapText="1"/>
      <protection hidden="1"/>
    </xf>
    <xf numFmtId="0" fontId="58" fillId="0" borderId="0" xfId="0" applyFont="1" applyProtection="1">
      <protection hidden="1"/>
    </xf>
    <xf numFmtId="0" fontId="42" fillId="0" borderId="0" xfId="0" applyFont="1" applyProtection="1">
      <protection hidden="1"/>
    </xf>
    <xf numFmtId="0" fontId="32" fillId="0" borderId="0" xfId="94" applyFont="1" applyAlignment="1" applyProtection="1">
      <alignment vertical="center"/>
      <protection hidden="1"/>
    </xf>
    <xf numFmtId="0" fontId="40" fillId="0" borderId="0" xfId="0" applyFont="1" applyAlignment="1" applyProtection="1">
      <alignment horizontal="right"/>
      <protection hidden="1"/>
    </xf>
    <xf numFmtId="0" fontId="40" fillId="0" borderId="20" xfId="0" applyFont="1" applyBorder="1" applyProtection="1">
      <protection hidden="1"/>
    </xf>
    <xf numFmtId="0" fontId="40" fillId="0" borderId="21" xfId="0" applyFont="1" applyBorder="1" applyProtection="1">
      <protection hidden="1"/>
    </xf>
    <xf numFmtId="0" fontId="40" fillId="0" borderId="22" xfId="0" applyFont="1" applyBorder="1" applyProtection="1">
      <protection hidden="1"/>
    </xf>
    <xf numFmtId="0" fontId="42" fillId="0" borderId="24" xfId="0" applyFont="1" applyBorder="1" applyProtection="1">
      <protection hidden="1"/>
    </xf>
    <xf numFmtId="0" fontId="42" fillId="0" borderId="0" xfId="0" applyFont="1" applyAlignment="1" applyProtection="1">
      <alignment horizontal="center" vertical="center"/>
      <protection hidden="1"/>
    </xf>
    <xf numFmtId="0" fontId="40" fillId="0" borderId="0" xfId="0" applyFont="1" applyAlignment="1" applyProtection="1">
      <alignment horizontal="center"/>
      <protection hidden="1"/>
    </xf>
    <xf numFmtId="0" fontId="42" fillId="0" borderId="0" xfId="0" applyFont="1" applyAlignment="1" applyProtection="1">
      <alignment horizontal="center"/>
      <protection hidden="1"/>
    </xf>
    <xf numFmtId="0" fontId="45" fillId="0" borderId="0" xfId="0" applyFont="1" applyAlignment="1" applyProtection="1">
      <alignment horizontal="right"/>
      <protection hidden="1"/>
    </xf>
    <xf numFmtId="9" fontId="40" fillId="0" borderId="0" xfId="0" applyNumberFormat="1" applyFont="1" applyAlignment="1" applyProtection="1">
      <alignment horizontal="center"/>
      <protection hidden="1"/>
    </xf>
    <xf numFmtId="0" fontId="32" fillId="0" borderId="29" xfId="83" applyFont="1" applyBorder="1" applyAlignment="1" applyProtection="1">
      <alignment horizontal="right"/>
      <protection hidden="1"/>
    </xf>
    <xf numFmtId="3" fontId="32" fillId="0" borderId="0" xfId="0" applyNumberFormat="1" applyFont="1" applyAlignment="1" applyProtection="1">
      <alignment horizontal="left"/>
      <protection hidden="1"/>
    </xf>
    <xf numFmtId="0" fontId="35" fillId="0" borderId="18" xfId="0" applyFont="1" applyBorder="1" applyProtection="1">
      <protection hidden="1"/>
    </xf>
    <xf numFmtId="0" fontId="32" fillId="0" borderId="18" xfId="0" applyFont="1" applyBorder="1" applyAlignment="1" applyProtection="1">
      <alignment vertical="center"/>
      <protection hidden="1"/>
    </xf>
    <xf numFmtId="0" fontId="41" fillId="0" borderId="18" xfId="0" applyFont="1" applyBorder="1" applyAlignment="1" applyProtection="1">
      <alignment vertical="center"/>
      <protection hidden="1"/>
    </xf>
    <xf numFmtId="0" fontId="50" fillId="0" borderId="18" xfId="0" applyFont="1" applyBorder="1" applyProtection="1">
      <protection hidden="1"/>
    </xf>
    <xf numFmtId="0" fontId="32" fillId="0" borderId="18" xfId="89" applyFont="1" applyBorder="1" applyAlignment="1" applyProtection="1">
      <alignment vertical="center"/>
      <protection hidden="1"/>
    </xf>
    <xf numFmtId="0" fontId="40" fillId="0" borderId="0" xfId="0" applyFont="1" applyAlignment="1" applyProtection="1">
      <alignment vertical="center"/>
      <protection hidden="1"/>
    </xf>
    <xf numFmtId="0" fontId="35" fillId="0" borderId="18" xfId="89" applyFont="1" applyBorder="1" applyProtection="1">
      <protection hidden="1"/>
    </xf>
    <xf numFmtId="0" fontId="41" fillId="0" borderId="18" xfId="89" applyFont="1" applyBorder="1" applyAlignment="1" applyProtection="1">
      <alignment vertical="center"/>
      <protection hidden="1"/>
    </xf>
    <xf numFmtId="0" fontId="40" fillId="0" borderId="0" xfId="83" applyFont="1" applyAlignment="1" applyProtection="1">
      <alignment horizontal="left" vertical="center"/>
      <protection hidden="1"/>
    </xf>
    <xf numFmtId="0" fontId="61" fillId="0" borderId="23" xfId="0" applyFont="1" applyBorder="1" applyProtection="1">
      <protection hidden="1"/>
    </xf>
    <xf numFmtId="0" fontId="46" fillId="0" borderId="0" xfId="0" applyFont="1" applyAlignment="1" applyProtection="1">
      <alignment vertical="center"/>
      <protection hidden="1"/>
    </xf>
    <xf numFmtId="0" fontId="35" fillId="0" borderId="0" xfId="0" applyFont="1" applyAlignment="1">
      <alignment vertical="center"/>
    </xf>
    <xf numFmtId="166" fontId="46" fillId="0" borderId="0" xfId="0" applyNumberFormat="1" applyFont="1" applyAlignment="1" applyProtection="1">
      <alignment horizontal="center" vertical="center"/>
      <protection hidden="1"/>
    </xf>
    <xf numFmtId="0" fontId="53" fillId="44" borderId="0" xfId="90" applyFont="1" applyFill="1" applyAlignment="1" applyProtection="1">
      <alignment horizontal="center" vertical="center"/>
      <protection hidden="1"/>
    </xf>
    <xf numFmtId="0" fontId="50" fillId="0" borderId="0" xfId="0" applyFont="1" applyAlignment="1" applyProtection="1">
      <alignment vertical="center" wrapText="1"/>
      <protection hidden="1"/>
    </xf>
    <xf numFmtId="0" fontId="47" fillId="0" borderId="0" xfId="0" applyFont="1" applyAlignment="1" applyProtection="1">
      <alignment vertical="center" wrapText="1"/>
      <protection hidden="1"/>
    </xf>
    <xf numFmtId="0" fontId="54" fillId="0" borderId="0" xfId="0" applyFont="1" applyAlignment="1" applyProtection="1">
      <alignment vertical="center" wrapText="1"/>
      <protection hidden="1"/>
    </xf>
    <xf numFmtId="0" fontId="32" fillId="0" borderId="26" xfId="0" applyFont="1" applyBorder="1" applyAlignment="1" applyProtection="1">
      <alignment vertical="center"/>
      <protection hidden="1"/>
    </xf>
    <xf numFmtId="4" fontId="40" fillId="0" borderId="0" xfId="0" applyNumberFormat="1" applyFont="1" applyAlignment="1" applyProtection="1">
      <alignment horizontal="right"/>
      <protection hidden="1"/>
    </xf>
    <xf numFmtId="0" fontId="32" fillId="0" borderId="26" xfId="0" applyFont="1" applyBorder="1" applyAlignment="1" applyProtection="1">
      <alignment vertical="center" wrapText="1"/>
      <protection hidden="1"/>
    </xf>
    <xf numFmtId="0" fontId="41" fillId="0" borderId="26" xfId="0" applyFont="1" applyBorder="1" applyAlignment="1" applyProtection="1">
      <alignment vertical="center" wrapText="1"/>
      <protection hidden="1"/>
    </xf>
    <xf numFmtId="0" fontId="40" fillId="0" borderId="26" xfId="0" applyFont="1" applyBorder="1" applyAlignment="1" applyProtection="1">
      <alignment vertical="center" wrapText="1"/>
      <protection hidden="1"/>
    </xf>
    <xf numFmtId="0" fontId="54" fillId="0" borderId="0" xfId="0" applyFont="1" applyProtection="1">
      <protection hidden="1"/>
    </xf>
    <xf numFmtId="0" fontId="50" fillId="0" borderId="0" xfId="0" applyFont="1" applyAlignment="1" applyProtection="1">
      <alignment vertical="center"/>
      <protection hidden="1"/>
    </xf>
    <xf numFmtId="0" fontId="32" fillId="42" borderId="17" xfId="89" applyFont="1" applyFill="1" applyBorder="1" applyAlignment="1" applyProtection="1">
      <alignment horizontal="center"/>
      <protection hidden="1"/>
    </xf>
    <xf numFmtId="0" fontId="32" fillId="42" borderId="18" xfId="89" applyFont="1" applyFill="1" applyBorder="1" applyAlignment="1" applyProtection="1">
      <alignment horizontal="center"/>
      <protection hidden="1"/>
    </xf>
    <xf numFmtId="0" fontId="46" fillId="0" borderId="0" xfId="0" applyFont="1" applyAlignment="1" applyProtection="1">
      <alignment horizontal="center" vertical="center"/>
      <protection hidden="1"/>
    </xf>
    <xf numFmtId="0" fontId="35" fillId="0" borderId="0" xfId="0" applyFont="1" applyAlignment="1" applyProtection="1">
      <alignment vertical="center"/>
      <protection hidden="1"/>
    </xf>
    <xf numFmtId="0" fontId="43" fillId="0" borderId="0" xfId="0" applyFont="1" applyAlignment="1" applyProtection="1">
      <alignment vertical="center"/>
      <protection hidden="1"/>
    </xf>
    <xf numFmtId="0" fontId="62" fillId="0" borderId="0" xfId="84" applyFont="1" applyFill="1" applyBorder="1" applyAlignment="1" applyProtection="1">
      <alignment horizontal="center" vertical="center"/>
      <protection hidden="1"/>
    </xf>
    <xf numFmtId="0" fontId="48" fillId="0" borderId="0" xfId="84" applyFont="1" applyFill="1" applyBorder="1" applyAlignment="1" applyProtection="1">
      <alignment vertical="center"/>
      <protection hidden="1"/>
    </xf>
    <xf numFmtId="0" fontId="42" fillId="0" borderId="34" xfId="0" applyFont="1" applyBorder="1" applyProtection="1">
      <protection hidden="1"/>
    </xf>
    <xf numFmtId="0" fontId="62" fillId="0" borderId="38" xfId="84" applyFont="1" applyFill="1" applyBorder="1" applyAlignment="1" applyProtection="1">
      <alignment vertical="center"/>
      <protection hidden="1"/>
    </xf>
    <xf numFmtId="0" fontId="42" fillId="0" borderId="0" xfId="0" applyFont="1" applyAlignment="1" applyProtection="1">
      <alignment vertical="center"/>
      <protection hidden="1"/>
    </xf>
    <xf numFmtId="0" fontId="42" fillId="0" borderId="0" xfId="84" applyFont="1" applyFill="1" applyBorder="1" applyAlignment="1" applyProtection="1">
      <alignment horizontal="center" vertical="center"/>
      <protection hidden="1"/>
    </xf>
    <xf numFmtId="4" fontId="40" fillId="0" borderId="0" xfId="0" applyNumberFormat="1" applyFont="1" applyProtection="1">
      <protection hidden="1"/>
    </xf>
    <xf numFmtId="165" fontId="42" fillId="0" borderId="0" xfId="0" applyNumberFormat="1" applyFont="1" applyAlignment="1" applyProtection="1">
      <alignment horizontal="left" vertical="center"/>
      <protection hidden="1"/>
    </xf>
    <xf numFmtId="166" fontId="40" fillId="0" borderId="0" xfId="0" applyNumberFormat="1" applyFont="1" applyAlignment="1" applyProtection="1">
      <alignment horizontal="center" vertical="center"/>
      <protection hidden="1"/>
    </xf>
    <xf numFmtId="0" fontId="40" fillId="0" borderId="0" xfId="0" applyFont="1" applyAlignment="1" applyProtection="1">
      <alignment horizontal="left" vertical="center"/>
      <protection hidden="1"/>
    </xf>
    <xf numFmtId="0" fontId="32" fillId="0" borderId="0" xfId="0" applyFont="1"/>
    <xf numFmtId="0" fontId="44" fillId="0" borderId="39" xfId="0" applyFont="1" applyBorder="1" applyAlignment="1" applyProtection="1">
      <alignment horizontal="center"/>
      <protection locked="0" hidden="1"/>
    </xf>
    <xf numFmtId="0" fontId="42" fillId="0" borderId="0" xfId="0" applyFont="1" applyAlignment="1" applyProtection="1">
      <alignment horizontal="right" vertical="center"/>
      <protection hidden="1"/>
    </xf>
    <xf numFmtId="0" fontId="42" fillId="0" borderId="0" xfId="0" applyFont="1" applyAlignment="1" applyProtection="1">
      <alignment horizontal="right"/>
      <protection hidden="1"/>
    </xf>
    <xf numFmtId="0" fontId="32" fillId="0" borderId="0" xfId="85" applyFont="1" applyProtection="1">
      <protection hidden="1"/>
    </xf>
    <xf numFmtId="0" fontId="32" fillId="0" borderId="0" xfId="0" applyFont="1" applyAlignment="1" applyProtection="1">
      <alignment vertical="center" wrapText="1"/>
      <protection hidden="1"/>
    </xf>
    <xf numFmtId="0" fontId="41" fillId="0" borderId="0" xfId="0" applyFont="1" applyAlignment="1" applyProtection="1">
      <alignment vertical="center" wrapText="1"/>
      <protection hidden="1"/>
    </xf>
    <xf numFmtId="0" fontId="35" fillId="0" borderId="0" xfId="0" applyFont="1" applyAlignment="1" applyProtection="1">
      <alignment vertical="center" wrapText="1"/>
      <protection hidden="1"/>
    </xf>
    <xf numFmtId="0" fontId="50" fillId="0" borderId="0" xfId="0" applyFont="1" applyAlignment="1" applyProtection="1">
      <alignment horizontal="left" vertical="center" wrapText="1"/>
      <protection hidden="1"/>
    </xf>
    <xf numFmtId="0" fontId="40" fillId="0" borderId="23" xfId="0" applyFont="1" applyBorder="1" applyAlignment="1" applyProtection="1">
      <alignment vertical="center"/>
      <protection hidden="1"/>
    </xf>
    <xf numFmtId="0" fontId="58" fillId="0" borderId="0" xfId="0" applyFont="1" applyAlignment="1" applyProtection="1">
      <alignment vertical="center"/>
      <protection hidden="1"/>
    </xf>
    <xf numFmtId="0" fontId="40" fillId="0" borderId="24" xfId="0" applyFont="1" applyBorder="1" applyAlignment="1" applyProtection="1">
      <alignment vertical="center"/>
      <protection hidden="1"/>
    </xf>
    <xf numFmtId="9" fontId="46" fillId="0" borderId="0" xfId="0" applyNumberFormat="1" applyFont="1" applyAlignment="1" applyProtection="1">
      <alignment horizontal="left" vertical="center"/>
      <protection hidden="1"/>
    </xf>
    <xf numFmtId="0" fontId="65" fillId="0" borderId="0" xfId="0" applyFont="1" applyAlignment="1" applyProtection="1">
      <alignment vertical="center"/>
      <protection hidden="1"/>
    </xf>
    <xf numFmtId="165" fontId="40" fillId="0" borderId="0" xfId="0" applyNumberFormat="1" applyFont="1" applyProtection="1">
      <protection hidden="1"/>
    </xf>
    <xf numFmtId="0" fontId="40" fillId="0" borderId="55" xfId="0" applyFont="1" applyBorder="1" applyProtection="1">
      <protection hidden="1"/>
    </xf>
    <xf numFmtId="0" fontId="40" fillId="0" borderId="51" xfId="0" applyFont="1" applyBorder="1" applyProtection="1">
      <protection hidden="1"/>
    </xf>
    <xf numFmtId="0" fontId="42" fillId="0" borderId="51" xfId="0" applyFont="1" applyBorder="1" applyProtection="1">
      <protection hidden="1"/>
    </xf>
    <xf numFmtId="0" fontId="46" fillId="0" borderId="51" xfId="0" applyFont="1" applyBorder="1" applyAlignment="1" applyProtection="1">
      <alignment vertical="center"/>
      <protection hidden="1"/>
    </xf>
    <xf numFmtId="166" fontId="46" fillId="0" borderId="51" xfId="0" applyNumberFormat="1" applyFont="1" applyBorder="1" applyAlignment="1" applyProtection="1">
      <alignment horizontal="center" vertical="center"/>
      <protection hidden="1"/>
    </xf>
    <xf numFmtId="0" fontId="40" fillId="0" borderId="56" xfId="0" applyFont="1" applyBorder="1" applyProtection="1">
      <protection hidden="1"/>
    </xf>
    <xf numFmtId="0" fontId="40" fillId="0" borderId="57" xfId="0" applyFont="1" applyBorder="1" applyProtection="1">
      <protection hidden="1"/>
    </xf>
    <xf numFmtId="0" fontId="40" fillId="0" borderId="49" xfId="0" applyFont="1" applyBorder="1" applyProtection="1">
      <protection hidden="1"/>
    </xf>
    <xf numFmtId="0" fontId="58" fillId="0" borderId="49" xfId="0" applyFont="1" applyBorder="1" applyProtection="1">
      <protection hidden="1"/>
    </xf>
    <xf numFmtId="0" fontId="40" fillId="0" borderId="58" xfId="0" applyFont="1" applyBorder="1" applyProtection="1">
      <protection hidden="1"/>
    </xf>
    <xf numFmtId="0" fontId="43" fillId="0" borderId="0" xfId="0" applyFont="1" applyAlignment="1" applyProtection="1">
      <alignment horizontal="center"/>
      <protection hidden="1"/>
    </xf>
    <xf numFmtId="165" fontId="40" fillId="0" borderId="0" xfId="0" applyNumberFormat="1" applyFont="1" applyAlignment="1" applyProtection="1">
      <alignment horizontal="center" vertical="center"/>
      <protection hidden="1"/>
    </xf>
    <xf numFmtId="0" fontId="68" fillId="49" borderId="42" xfId="83" applyFont="1" applyFill="1" applyBorder="1" applyAlignment="1" applyProtection="1">
      <alignment horizontal="center" vertical="center"/>
      <protection hidden="1"/>
    </xf>
    <xf numFmtId="0" fontId="40" fillId="0" borderId="0" xfId="91" applyFont="1" applyAlignment="1" applyProtection="1">
      <alignment vertical="center"/>
      <protection hidden="1"/>
    </xf>
    <xf numFmtId="0" fontId="40" fillId="0" borderId="0" xfId="91" applyFont="1" applyAlignment="1" applyProtection="1">
      <alignment horizontal="left" vertical="center"/>
      <protection hidden="1"/>
    </xf>
    <xf numFmtId="0" fontId="40" fillId="46" borderId="23" xfId="0" applyFont="1" applyFill="1" applyBorder="1" applyProtection="1">
      <protection hidden="1"/>
    </xf>
    <xf numFmtId="0" fontId="40" fillId="46" borderId="24" xfId="0" applyFont="1" applyFill="1" applyBorder="1" applyProtection="1">
      <protection hidden="1"/>
    </xf>
    <xf numFmtId="0" fontId="42" fillId="0" borderId="56" xfId="0" applyFont="1" applyBorder="1" applyProtection="1">
      <protection hidden="1"/>
    </xf>
    <xf numFmtId="0" fontId="40" fillId="46" borderId="55" xfId="0" applyFont="1" applyFill="1" applyBorder="1" applyProtection="1">
      <protection hidden="1"/>
    </xf>
    <xf numFmtId="0" fontId="40" fillId="46" borderId="56" xfId="0" applyFont="1" applyFill="1" applyBorder="1" applyProtection="1">
      <protection hidden="1"/>
    </xf>
    <xf numFmtId="0" fontId="50" fillId="0" borderId="19" xfId="0" applyFont="1" applyBorder="1" applyAlignment="1" applyProtection="1">
      <alignment vertical="center"/>
      <protection hidden="1"/>
    </xf>
    <xf numFmtId="0" fontId="42" fillId="0" borderId="64" xfId="0" applyFont="1" applyBorder="1" applyAlignment="1" applyProtection="1">
      <alignment horizontal="center" vertical="center"/>
      <protection hidden="1"/>
    </xf>
    <xf numFmtId="0" fontId="72" fillId="0" borderId="0" xfId="0" applyFont="1" applyAlignment="1">
      <alignment vertical="center" wrapText="1"/>
    </xf>
    <xf numFmtId="0" fontId="32" fillId="0" borderId="0" xfId="0" applyFont="1" applyAlignment="1">
      <alignment wrapText="1"/>
    </xf>
    <xf numFmtId="0" fontId="32" fillId="0" borderId="0" xfId="0" applyFont="1" applyAlignment="1">
      <alignment vertical="center" wrapText="1"/>
    </xf>
    <xf numFmtId="0" fontId="50" fillId="0" borderId="0" xfId="0" applyFont="1" applyAlignment="1" applyProtection="1">
      <alignment wrapText="1"/>
      <protection hidden="1"/>
    </xf>
    <xf numFmtId="0" fontId="40" fillId="0" borderId="49" xfId="84" applyFont="1" applyFill="1" applyBorder="1" applyAlignment="1" applyProtection="1">
      <alignment horizontal="center" vertical="center"/>
      <protection hidden="1"/>
    </xf>
    <xf numFmtId="0" fontId="48" fillId="0" borderId="53" xfId="84" applyFont="1" applyFill="1" applyBorder="1" applyAlignment="1" applyProtection="1">
      <alignment vertical="center"/>
      <protection hidden="1"/>
    </xf>
    <xf numFmtId="0" fontId="43" fillId="0" borderId="59" xfId="0" applyFont="1" applyBorder="1" applyProtection="1">
      <protection hidden="1"/>
    </xf>
    <xf numFmtId="49" fontId="40" fillId="0" borderId="49" xfId="0" applyNumberFormat="1" applyFont="1" applyBorder="1" applyAlignment="1" applyProtection="1">
      <alignment vertical="center"/>
      <protection hidden="1"/>
    </xf>
    <xf numFmtId="49" fontId="40" fillId="0" borderId="53" xfId="0" applyNumberFormat="1" applyFont="1" applyBorder="1" applyAlignment="1" applyProtection="1">
      <alignment vertical="center"/>
      <protection hidden="1"/>
    </xf>
    <xf numFmtId="0" fontId="40" fillId="0" borderId="53" xfId="0" applyFont="1" applyBorder="1" applyProtection="1">
      <protection hidden="1"/>
    </xf>
    <xf numFmtId="0" fontId="73" fillId="0" borderId="0" xfId="84" applyFont="1" applyFill="1" applyBorder="1" applyAlignment="1" applyProtection="1">
      <alignment vertical="center"/>
      <protection hidden="1"/>
    </xf>
    <xf numFmtId="0" fontId="67" fillId="0" borderId="0" xfId="84" applyFont="1" applyFill="1" applyBorder="1" applyAlignment="1" applyProtection="1">
      <alignment vertical="center"/>
      <protection hidden="1"/>
    </xf>
    <xf numFmtId="0" fontId="67" fillId="0" borderId="59" xfId="84" applyFont="1" applyFill="1" applyBorder="1" applyAlignment="1" applyProtection="1">
      <alignment vertical="center"/>
      <protection hidden="1"/>
    </xf>
    <xf numFmtId="0" fontId="40" fillId="0" borderId="0" xfId="84" applyFont="1" applyFill="1" applyBorder="1" applyAlignment="1" applyProtection="1">
      <alignment vertical="center"/>
      <protection hidden="1"/>
    </xf>
    <xf numFmtId="0" fontId="40" fillId="0" borderId="59" xfId="84" applyFont="1" applyFill="1" applyBorder="1" applyAlignment="1" applyProtection="1">
      <alignment vertical="center"/>
      <protection hidden="1"/>
    </xf>
    <xf numFmtId="0" fontId="40" fillId="0" borderId="59" xfId="0" applyFont="1" applyBorder="1" applyProtection="1">
      <protection hidden="1"/>
    </xf>
    <xf numFmtId="0" fontId="40" fillId="0" borderId="51" xfId="0" applyFont="1" applyBorder="1" applyAlignment="1" applyProtection="1">
      <alignment horizontal="right"/>
      <protection hidden="1"/>
    </xf>
    <xf numFmtId="0" fontId="40" fillId="0" borderId="49" xfId="0" applyFont="1" applyBorder="1" applyAlignment="1" applyProtection="1">
      <alignment horizontal="center"/>
      <protection hidden="1"/>
    </xf>
    <xf numFmtId="0" fontId="40" fillId="0" borderId="51" xfId="0" applyFont="1" applyBorder="1" applyAlignment="1" applyProtection="1">
      <alignment vertical="center"/>
      <protection hidden="1"/>
    </xf>
    <xf numFmtId="0" fontId="58" fillId="0" borderId="51" xfId="0" applyFont="1" applyBorder="1" applyProtection="1">
      <protection hidden="1"/>
    </xf>
    <xf numFmtId="0" fontId="40" fillId="0" borderId="48" xfId="0" applyFont="1" applyBorder="1" applyAlignment="1" applyProtection="1">
      <alignment vertical="center"/>
      <protection hidden="1"/>
    </xf>
    <xf numFmtId="0" fontId="40" fillId="0" borderId="49" xfId="0" applyFont="1" applyBorder="1" applyAlignment="1" applyProtection="1">
      <alignment vertical="center"/>
      <protection hidden="1"/>
    </xf>
    <xf numFmtId="0" fontId="58" fillId="0" borderId="53" xfId="0" applyFont="1" applyBorder="1" applyAlignment="1" applyProtection="1">
      <alignment vertical="center"/>
      <protection hidden="1"/>
    </xf>
    <xf numFmtId="0" fontId="40" fillId="0" borderId="54" xfId="0" applyFont="1" applyBorder="1" applyAlignment="1" applyProtection="1">
      <alignment vertical="center"/>
      <protection hidden="1"/>
    </xf>
    <xf numFmtId="0" fontId="65" fillId="0" borderId="59" xfId="0" applyFont="1" applyBorder="1" applyAlignment="1" applyProtection="1">
      <alignment vertical="center"/>
      <protection hidden="1"/>
    </xf>
    <xf numFmtId="0" fontId="40" fillId="0" borderId="59" xfId="0" applyFont="1" applyBorder="1" applyAlignment="1" applyProtection="1">
      <alignment vertical="center"/>
      <protection hidden="1"/>
    </xf>
    <xf numFmtId="0" fontId="40" fillId="0" borderId="52" xfId="0" applyFont="1" applyBorder="1" applyAlignment="1" applyProtection="1">
      <alignment vertical="center"/>
      <protection hidden="1"/>
    </xf>
    <xf numFmtId="0" fontId="40" fillId="0" borderId="62" xfId="0" applyFont="1" applyBorder="1" applyProtection="1">
      <protection hidden="1"/>
    </xf>
    <xf numFmtId="0" fontId="43" fillId="0" borderId="68" xfId="0" applyFont="1" applyBorder="1" applyAlignment="1" applyProtection="1">
      <alignment horizontal="center"/>
      <protection hidden="1"/>
    </xf>
    <xf numFmtId="0" fontId="40" fillId="0" borderId="68" xfId="0" applyFont="1" applyBorder="1" applyProtection="1">
      <protection hidden="1"/>
    </xf>
    <xf numFmtId="0" fontId="45" fillId="0" borderId="63" xfId="0" applyFont="1" applyBorder="1" applyAlignment="1" applyProtection="1">
      <alignment horizontal="right"/>
      <protection hidden="1"/>
    </xf>
    <xf numFmtId="0" fontId="40" fillId="0" borderId="64" xfId="0" applyFont="1" applyBorder="1" applyProtection="1">
      <protection hidden="1"/>
    </xf>
    <xf numFmtId="0" fontId="40" fillId="0" borderId="65" xfId="0" applyFont="1" applyBorder="1" applyProtection="1">
      <protection hidden="1"/>
    </xf>
    <xf numFmtId="165" fontId="42" fillId="0" borderId="65" xfId="0" applyNumberFormat="1" applyFont="1" applyBorder="1" applyAlignment="1" applyProtection="1">
      <alignment horizontal="left" vertical="center"/>
      <protection hidden="1"/>
    </xf>
    <xf numFmtId="0" fontId="42" fillId="0" borderId="65" xfId="0" applyFont="1" applyBorder="1" applyProtection="1">
      <protection hidden="1"/>
    </xf>
    <xf numFmtId="4" fontId="40" fillId="0" borderId="65" xfId="0" applyNumberFormat="1" applyFont="1" applyBorder="1" applyProtection="1">
      <protection hidden="1"/>
    </xf>
    <xf numFmtId="0" fontId="42" fillId="0" borderId="66" xfId="0" applyFont="1" applyBorder="1" applyProtection="1">
      <protection hidden="1"/>
    </xf>
    <xf numFmtId="0" fontId="40" fillId="0" borderId="30" xfId="0" applyFont="1" applyBorder="1" applyProtection="1">
      <protection hidden="1"/>
    </xf>
    <xf numFmtId="0" fontId="40" fillId="0" borderId="30" xfId="0" applyFont="1" applyBorder="1" applyAlignment="1" applyProtection="1">
      <alignment vertical="center"/>
      <protection hidden="1"/>
    </xf>
    <xf numFmtId="0" fontId="42" fillId="0" borderId="30" xfId="0" applyFont="1" applyBorder="1" applyProtection="1">
      <protection hidden="1"/>
    </xf>
    <xf numFmtId="4" fontId="40" fillId="0" borderId="67" xfId="0" applyNumberFormat="1" applyFont="1" applyBorder="1" applyProtection="1">
      <protection hidden="1"/>
    </xf>
    <xf numFmtId="3" fontId="63" fillId="0" borderId="0" xfId="0" applyNumberFormat="1" applyFont="1" applyAlignment="1" applyProtection="1">
      <alignment horizontal="center"/>
      <protection hidden="1"/>
    </xf>
    <xf numFmtId="0" fontId="74" fillId="0" borderId="20" xfId="85" applyFont="1" applyBorder="1" applyProtection="1">
      <protection hidden="1"/>
    </xf>
    <xf numFmtId="0" fontId="74" fillId="0" borderId="21" xfId="85" applyFont="1" applyBorder="1" applyAlignment="1" applyProtection="1">
      <alignment horizontal="center"/>
      <protection hidden="1"/>
    </xf>
    <xf numFmtId="0" fontId="74" fillId="0" borderId="21" xfId="85" applyFont="1" applyBorder="1" applyProtection="1">
      <protection hidden="1"/>
    </xf>
    <xf numFmtId="0" fontId="74" fillId="0" borderId="22" xfId="85" applyFont="1" applyBorder="1" applyProtection="1">
      <protection hidden="1"/>
    </xf>
    <xf numFmtId="0" fontId="74" fillId="0" borderId="0" xfId="85" applyFont="1" applyProtection="1">
      <protection hidden="1"/>
    </xf>
    <xf numFmtId="0" fontId="75" fillId="0" borderId="23" xfId="85" applyFont="1" applyBorder="1" applyProtection="1">
      <protection hidden="1"/>
    </xf>
    <xf numFmtId="0" fontId="75" fillId="0" borderId="0" xfId="85" applyFont="1" applyProtection="1">
      <protection hidden="1"/>
    </xf>
    <xf numFmtId="0" fontId="75" fillId="0" borderId="24" xfId="85" applyFont="1" applyBorder="1" applyProtection="1">
      <protection hidden="1"/>
    </xf>
    <xf numFmtId="0" fontId="31" fillId="0" borderId="23" xfId="85" applyFont="1" applyBorder="1" applyProtection="1">
      <protection hidden="1"/>
    </xf>
    <xf numFmtId="0" fontId="31" fillId="0" borderId="0" xfId="85" applyFont="1" applyProtection="1">
      <protection hidden="1"/>
    </xf>
    <xf numFmtId="0" fontId="31" fillId="0" borderId="24" xfId="85" applyFont="1" applyBorder="1" applyProtection="1">
      <protection hidden="1"/>
    </xf>
    <xf numFmtId="0" fontId="32" fillId="0" borderId="23" xfId="85" applyFont="1" applyBorder="1" applyProtection="1">
      <protection hidden="1"/>
    </xf>
    <xf numFmtId="0" fontId="32" fillId="0" borderId="0" xfId="85" applyFont="1" applyAlignment="1" applyProtection="1">
      <alignment horizontal="center"/>
      <protection hidden="1"/>
    </xf>
    <xf numFmtId="0" fontId="32" fillId="0" borderId="24" xfId="85" applyFont="1" applyBorder="1" applyProtection="1">
      <protection hidden="1"/>
    </xf>
    <xf numFmtId="0" fontId="78" fillId="0" borderId="0" xfId="85" applyFont="1" applyProtection="1">
      <protection hidden="1"/>
    </xf>
    <xf numFmtId="0" fontId="70" fillId="0" borderId="0" xfId="85" applyFont="1" applyAlignment="1" applyProtection="1">
      <alignment vertical="center"/>
      <protection hidden="1"/>
    </xf>
    <xf numFmtId="0" fontId="32" fillId="0" borderId="0" xfId="85" applyFont="1" applyAlignment="1" applyProtection="1">
      <alignment horizontal="left"/>
      <protection hidden="1"/>
    </xf>
    <xf numFmtId="0" fontId="32" fillId="0" borderId="0" xfId="85" applyFont="1" applyAlignment="1" applyProtection="1">
      <alignment horizontal="justify" vertical="center"/>
      <protection hidden="1"/>
    </xf>
    <xf numFmtId="0" fontId="31" fillId="0" borderId="0" xfId="85" applyFont="1" applyAlignment="1" applyProtection="1">
      <alignment horizontal="left"/>
      <protection hidden="1"/>
    </xf>
    <xf numFmtId="0" fontId="31" fillId="0" borderId="0" xfId="85" applyFont="1" applyAlignment="1" applyProtection="1">
      <alignment horizontal="justify" vertical="center"/>
      <protection hidden="1"/>
    </xf>
    <xf numFmtId="0" fontId="32" fillId="0" borderId="0" xfId="85" applyFont="1" applyAlignment="1" applyProtection="1">
      <alignment horizontal="center" vertical="center"/>
      <protection hidden="1"/>
    </xf>
    <xf numFmtId="164" fontId="32" fillId="0" borderId="0" xfId="85" applyNumberFormat="1" applyFont="1" applyAlignment="1" applyProtection="1">
      <alignment horizontal="center"/>
      <protection hidden="1"/>
    </xf>
    <xf numFmtId="164" fontId="69" fillId="0" borderId="0" xfId="85" quotePrefix="1" applyNumberFormat="1" applyFont="1" applyAlignment="1" applyProtection="1">
      <alignment horizontal="center"/>
      <protection hidden="1"/>
    </xf>
    <xf numFmtId="0" fontId="32" fillId="0" borderId="0" xfId="85" applyFont="1" applyAlignment="1" applyProtection="1">
      <alignment vertical="center"/>
      <protection hidden="1"/>
    </xf>
    <xf numFmtId="164" fontId="69" fillId="0" borderId="0" xfId="85" quotePrefix="1" applyNumberFormat="1" applyFont="1" applyAlignment="1" applyProtection="1">
      <alignment vertical="center"/>
      <protection hidden="1"/>
    </xf>
    <xf numFmtId="0" fontId="80" fillId="0" borderId="0" xfId="85" applyFont="1" applyAlignment="1" applyProtection="1">
      <alignment vertical="center"/>
      <protection hidden="1"/>
    </xf>
    <xf numFmtId="0" fontId="32" fillId="0" borderId="0" xfId="85" applyFont="1" applyAlignment="1" applyProtection="1">
      <alignment horizontal="left" vertical="center"/>
      <protection hidden="1"/>
    </xf>
    <xf numFmtId="164" fontId="32" fillId="0" borderId="0" xfId="85" applyNumberFormat="1" applyFont="1" applyAlignment="1" applyProtection="1">
      <alignment horizontal="center" vertical="center"/>
      <protection hidden="1"/>
    </xf>
    <xf numFmtId="0" fontId="31" fillId="0" borderId="0" xfId="85" applyFont="1" applyAlignment="1" applyProtection="1">
      <alignment horizontal="center"/>
      <protection hidden="1"/>
    </xf>
    <xf numFmtId="0" fontId="42" fillId="0" borderId="0" xfId="85" applyFont="1" applyAlignment="1" applyProtection="1">
      <alignment horizontal="center"/>
      <protection hidden="1"/>
    </xf>
    <xf numFmtId="8" fontId="32" fillId="0" borderId="0" xfId="85" applyNumberFormat="1" applyFont="1" applyAlignment="1" applyProtection="1">
      <alignment horizontal="left"/>
      <protection hidden="1"/>
    </xf>
    <xf numFmtId="8" fontId="32" fillId="0" borderId="0" xfId="85" applyNumberFormat="1" applyFont="1" applyAlignment="1" applyProtection="1">
      <alignment horizontal="center"/>
      <protection hidden="1"/>
    </xf>
    <xf numFmtId="0" fontId="32" fillId="0" borderId="0" xfId="85" applyFont="1" applyAlignment="1" applyProtection="1">
      <alignment horizontal="right"/>
      <protection hidden="1"/>
    </xf>
    <xf numFmtId="164" fontId="32" fillId="0" borderId="0" xfId="85" applyNumberFormat="1" applyFont="1" applyProtection="1">
      <protection hidden="1"/>
    </xf>
    <xf numFmtId="164" fontId="69" fillId="0" borderId="0" xfId="85" quotePrefix="1" applyNumberFormat="1" applyFont="1" applyAlignment="1" applyProtection="1">
      <alignment horizontal="center" vertical="center"/>
      <protection hidden="1"/>
    </xf>
    <xf numFmtId="0" fontId="31" fillId="0" borderId="0" xfId="85" applyFont="1" applyAlignment="1" applyProtection="1">
      <alignment vertical="center"/>
      <protection hidden="1"/>
    </xf>
    <xf numFmtId="0" fontId="35" fillId="0" borderId="0" xfId="85" applyFont="1" applyProtection="1">
      <protection hidden="1"/>
    </xf>
    <xf numFmtId="0" fontId="57" fillId="0" borderId="0" xfId="86" applyFont="1" applyBorder="1" applyAlignment="1" applyProtection="1">
      <alignment horizontal="left"/>
      <protection hidden="1"/>
    </xf>
    <xf numFmtId="0" fontId="71" fillId="0" borderId="0" xfId="86" applyFont="1" applyFill="1" applyBorder="1" applyAlignment="1" applyProtection="1">
      <alignment vertical="center"/>
      <protection hidden="1"/>
    </xf>
    <xf numFmtId="0" fontId="32" fillId="0" borderId="55" xfId="85" applyFont="1" applyBorder="1" applyProtection="1">
      <protection hidden="1"/>
    </xf>
    <xf numFmtId="0" fontId="31" fillId="0" borderId="51" xfId="85" applyFont="1" applyBorder="1" applyProtection="1">
      <protection hidden="1"/>
    </xf>
    <xf numFmtId="0" fontId="32" fillId="0" borderId="51" xfId="85" applyFont="1" applyBorder="1" applyProtection="1">
      <protection hidden="1"/>
    </xf>
    <xf numFmtId="0" fontId="71" fillId="0" borderId="51" xfId="86" applyFont="1" applyFill="1" applyBorder="1" applyAlignment="1" applyProtection="1">
      <alignment vertical="center"/>
      <protection hidden="1"/>
    </xf>
    <xf numFmtId="0" fontId="71" fillId="0" borderId="51" xfId="86" applyFont="1" applyBorder="1" applyAlignment="1" applyProtection="1">
      <alignment vertical="center"/>
      <protection hidden="1"/>
    </xf>
    <xf numFmtId="0" fontId="57" fillId="0" borderId="51" xfId="86" applyFont="1" applyBorder="1" applyAlignment="1" applyProtection="1">
      <alignment horizontal="left"/>
      <protection hidden="1"/>
    </xf>
    <xf numFmtId="0" fontId="32" fillId="0" borderId="56" xfId="85" applyFont="1" applyBorder="1" applyProtection="1">
      <protection hidden="1"/>
    </xf>
    <xf numFmtId="0" fontId="32" fillId="0" borderId="57" xfId="85" applyFont="1" applyBorder="1" applyProtection="1">
      <protection hidden="1"/>
    </xf>
    <xf numFmtId="0" fontId="31" fillId="0" borderId="49" xfId="85" applyFont="1" applyBorder="1" applyAlignment="1" applyProtection="1">
      <alignment horizontal="center"/>
      <protection hidden="1"/>
    </xf>
    <xf numFmtId="0" fontId="31" fillId="0" borderId="49" xfId="85" applyFont="1" applyBorder="1" applyProtection="1">
      <protection hidden="1"/>
    </xf>
    <xf numFmtId="0" fontId="32" fillId="0" borderId="49" xfId="85" applyFont="1" applyBorder="1" applyProtection="1">
      <protection hidden="1"/>
    </xf>
    <xf numFmtId="0" fontId="71" fillId="0" borderId="49" xfId="86" applyFont="1" applyFill="1" applyBorder="1" applyAlignment="1" applyProtection="1">
      <alignment vertical="center"/>
      <protection hidden="1"/>
    </xf>
    <xf numFmtId="0" fontId="71" fillId="0" borderId="49" xfId="86" applyFont="1" applyBorder="1" applyAlignment="1" applyProtection="1">
      <alignment vertical="center"/>
      <protection hidden="1"/>
    </xf>
    <xf numFmtId="0" fontId="57" fillId="0" borderId="49" xfId="86" applyFont="1" applyBorder="1" applyAlignment="1" applyProtection="1">
      <alignment horizontal="left"/>
      <protection hidden="1"/>
    </xf>
    <xf numFmtId="0" fontId="32" fillId="0" borderId="49" xfId="86" applyFont="1" applyBorder="1" applyAlignment="1" applyProtection="1">
      <alignment horizontal="right"/>
      <protection hidden="1"/>
    </xf>
    <xf numFmtId="0" fontId="32" fillId="0" borderId="58" xfId="85" applyFont="1" applyBorder="1" applyProtection="1">
      <protection hidden="1"/>
    </xf>
    <xf numFmtId="0" fontId="57" fillId="0" borderId="0" xfId="86" applyFont="1" applyFill="1" applyBorder="1" applyAlignment="1" applyProtection="1">
      <alignment horizontal="left"/>
      <protection hidden="1"/>
    </xf>
    <xf numFmtId="164" fontId="31" fillId="0" borderId="0" xfId="83" applyNumberFormat="1" applyFont="1" applyAlignment="1" applyProtection="1">
      <alignment horizontal="left"/>
      <protection hidden="1"/>
    </xf>
    <xf numFmtId="0" fontId="42" fillId="0" borderId="0" xfId="85" applyFont="1" applyAlignment="1" applyProtection="1">
      <alignment horizontal="center" vertical="center"/>
      <protection hidden="1"/>
    </xf>
    <xf numFmtId="164" fontId="31" fillId="0" borderId="0" xfId="85" applyNumberFormat="1" applyFont="1" applyAlignment="1" applyProtection="1">
      <alignment horizontal="center"/>
      <protection hidden="1"/>
    </xf>
    <xf numFmtId="0" fontId="32" fillId="0" borderId="0" xfId="85" applyFont="1" applyAlignment="1" applyProtection="1">
      <alignment vertical="center" wrapText="1"/>
      <protection hidden="1"/>
    </xf>
    <xf numFmtId="0" fontId="31" fillId="0" borderId="0" xfId="85" applyFont="1" applyAlignment="1" applyProtection="1">
      <alignment horizontal="left" vertical="center"/>
      <protection hidden="1"/>
    </xf>
    <xf numFmtId="0" fontId="32" fillId="0" borderId="0" xfId="85" applyFont="1" applyAlignment="1" applyProtection="1">
      <alignment horizontal="justify" vertical="center" wrapText="1"/>
      <protection hidden="1"/>
    </xf>
    <xf numFmtId="164" fontId="31" fillId="0" borderId="0" xfId="83" applyNumberFormat="1" applyFont="1" applyProtection="1">
      <protection hidden="1"/>
    </xf>
    <xf numFmtId="0" fontId="83" fillId="0" borderId="0" xfId="85" applyFont="1" applyAlignment="1" applyProtection="1">
      <alignment horizontal="justify" vertical="center"/>
      <protection hidden="1"/>
    </xf>
    <xf numFmtId="164" fontId="31" fillId="0" borderId="0" xfId="83" applyNumberFormat="1" applyFont="1" applyAlignment="1" applyProtection="1">
      <alignment vertical="center"/>
      <protection hidden="1"/>
    </xf>
    <xf numFmtId="0" fontId="30" fillId="0" borderId="0" xfId="86" applyFont="1" applyBorder="1" applyAlignment="1" applyProtection="1">
      <protection hidden="1"/>
    </xf>
    <xf numFmtId="0" fontId="29" fillId="46" borderId="0" xfId="84" applyFill="1" applyBorder="1" applyAlignment="1" applyProtection="1">
      <alignment horizontal="center" vertical="center"/>
      <protection locked="0" hidden="1"/>
    </xf>
    <xf numFmtId="0" fontId="71" fillId="0" borderId="0" xfId="88" applyFont="1" applyAlignment="1" applyProtection="1">
      <protection hidden="1"/>
    </xf>
    <xf numFmtId="0" fontId="32" fillId="0" borderId="0" xfId="90" applyFont="1" applyAlignment="1" applyProtection="1">
      <alignment horizontal="justify" vertical="center" wrapText="1"/>
      <protection hidden="1"/>
    </xf>
    <xf numFmtId="164" fontId="31" fillId="0" borderId="0" xfId="83" applyNumberFormat="1" applyFont="1" applyAlignment="1" applyProtection="1">
      <alignment horizontal="center"/>
      <protection hidden="1"/>
    </xf>
    <xf numFmtId="164" fontId="31" fillId="0" borderId="51" xfId="83" applyNumberFormat="1" applyFont="1" applyBorder="1" applyAlignment="1" applyProtection="1">
      <alignment horizontal="center"/>
      <protection hidden="1"/>
    </xf>
    <xf numFmtId="164" fontId="31" fillId="0" borderId="51" xfId="85" applyNumberFormat="1" applyFont="1" applyBorder="1" applyAlignment="1" applyProtection="1">
      <alignment horizontal="center"/>
      <protection hidden="1"/>
    </xf>
    <xf numFmtId="164" fontId="31" fillId="0" borderId="49" xfId="83" applyNumberFormat="1" applyFont="1" applyBorder="1" applyAlignment="1" applyProtection="1">
      <alignment horizontal="center"/>
      <protection hidden="1"/>
    </xf>
    <xf numFmtId="164" fontId="31" fillId="0" borderId="49" xfId="85" applyNumberFormat="1" applyFont="1" applyBorder="1" applyAlignment="1" applyProtection="1">
      <alignment horizontal="center"/>
      <protection hidden="1"/>
    </xf>
    <xf numFmtId="0" fontId="32" fillId="0" borderId="0" xfId="85" applyFont="1" applyAlignment="1" applyProtection="1">
      <alignment horizontal="right" vertical="center"/>
      <protection hidden="1"/>
    </xf>
    <xf numFmtId="164" fontId="39" fillId="0" borderId="0" xfId="85" applyNumberFormat="1" applyFont="1" applyAlignment="1" applyProtection="1">
      <alignment horizontal="left" vertical="center"/>
      <protection hidden="1"/>
    </xf>
    <xf numFmtId="7" fontId="81" fillId="0" borderId="37" xfId="85" applyNumberFormat="1" applyFont="1" applyBorder="1" applyAlignment="1" applyProtection="1">
      <alignment horizontal="center" vertical="center"/>
      <protection hidden="1"/>
    </xf>
    <xf numFmtId="164" fontId="32" fillId="0" borderId="0" xfId="83" applyNumberFormat="1" applyFont="1" applyAlignment="1" applyProtection="1">
      <alignment vertical="center"/>
      <protection hidden="1"/>
    </xf>
    <xf numFmtId="0" fontId="69" fillId="0" borderId="0" xfId="85" applyFont="1" applyAlignment="1" applyProtection="1">
      <alignment vertical="center"/>
      <protection hidden="1"/>
    </xf>
    <xf numFmtId="0" fontId="40" fillId="0" borderId="79" xfId="83" applyFont="1" applyBorder="1" applyAlignment="1" applyProtection="1">
      <alignment horizontal="center" vertical="center"/>
      <protection hidden="1"/>
    </xf>
    <xf numFmtId="8" fontId="32" fillId="0" borderId="79" xfId="83" applyNumberFormat="1" applyFont="1" applyBorder="1" applyAlignment="1">
      <alignment horizontal="center"/>
    </xf>
    <xf numFmtId="165" fontId="32" fillId="0" borderId="79" xfId="83" applyNumberFormat="1" applyFont="1" applyBorder="1" applyAlignment="1">
      <alignment horizontal="center"/>
    </xf>
    <xf numFmtId="0" fontId="32" fillId="0" borderId="51" xfId="85" applyFont="1" applyBorder="1" applyAlignment="1" applyProtection="1">
      <alignment horizontal="center"/>
      <protection hidden="1"/>
    </xf>
    <xf numFmtId="0" fontId="32" fillId="0" borderId="51" xfId="85" applyFont="1" applyBorder="1" applyAlignment="1" applyProtection="1">
      <alignment horizontal="right"/>
      <protection hidden="1"/>
    </xf>
    <xf numFmtId="8" fontId="32" fillId="0" borderId="51" xfId="85" applyNumberFormat="1" applyFont="1" applyBorder="1" applyAlignment="1" applyProtection="1">
      <alignment horizontal="center"/>
      <protection hidden="1"/>
    </xf>
    <xf numFmtId="0" fontId="32" fillId="0" borderId="49" xfId="85" applyFont="1" applyBorder="1" applyAlignment="1" applyProtection="1">
      <alignment horizontal="center"/>
      <protection hidden="1"/>
    </xf>
    <xf numFmtId="0" fontId="32" fillId="0" borderId="49" xfId="85" applyFont="1" applyBorder="1" applyAlignment="1" applyProtection="1">
      <alignment horizontal="right"/>
      <protection hidden="1"/>
    </xf>
    <xf numFmtId="8" fontId="32" fillId="0" borderId="49" xfId="85" applyNumberFormat="1" applyFont="1" applyBorder="1" applyAlignment="1" applyProtection="1">
      <alignment horizontal="center"/>
      <protection hidden="1"/>
    </xf>
    <xf numFmtId="0" fontId="32" fillId="0" borderId="51" xfId="85" applyFont="1" applyBorder="1" applyAlignment="1" applyProtection="1">
      <alignment horizontal="justify" vertical="center"/>
      <protection hidden="1"/>
    </xf>
    <xf numFmtId="0" fontId="32" fillId="0" borderId="49" xfId="85" applyFont="1" applyBorder="1" applyAlignment="1" applyProtection="1">
      <alignment horizontal="justify" vertical="center"/>
      <protection hidden="1"/>
    </xf>
    <xf numFmtId="0" fontId="30" fillId="0" borderId="0" xfId="85" applyFont="1" applyAlignment="1" applyProtection="1">
      <alignment vertical="center"/>
      <protection hidden="1"/>
    </xf>
    <xf numFmtId="0" fontId="30" fillId="0" borderId="0" xfId="85" applyFont="1" applyProtection="1">
      <protection hidden="1"/>
    </xf>
    <xf numFmtId="0" fontId="30" fillId="0" borderId="0" xfId="85" applyFont="1" applyAlignment="1" applyProtection="1">
      <alignment horizontal="right"/>
      <protection hidden="1"/>
    </xf>
    <xf numFmtId="0" fontId="42" fillId="0" borderId="0" xfId="85" applyFont="1" applyAlignment="1" applyProtection="1">
      <alignment horizontal="right" vertical="center"/>
      <protection hidden="1"/>
    </xf>
    <xf numFmtId="0" fontId="31" fillId="0" borderId="0" xfId="85" applyFont="1" applyAlignment="1" applyProtection="1">
      <alignment horizontal="right" vertical="center"/>
      <protection hidden="1"/>
    </xf>
    <xf numFmtId="0" fontId="32" fillId="0" borderId="44" xfId="85" applyFont="1" applyBorder="1" applyProtection="1">
      <protection hidden="1"/>
    </xf>
    <xf numFmtId="0" fontId="32" fillId="0" borderId="83" xfId="85" applyFont="1" applyBorder="1" applyProtection="1">
      <protection hidden="1"/>
    </xf>
    <xf numFmtId="0" fontId="32" fillId="0" borderId="84" xfId="85" applyFont="1" applyBorder="1" applyProtection="1">
      <protection hidden="1"/>
    </xf>
    <xf numFmtId="0" fontId="32" fillId="0" borderId="85" xfId="85" applyFont="1" applyBorder="1" applyProtection="1">
      <protection hidden="1"/>
    </xf>
    <xf numFmtId="0" fontId="42" fillId="0" borderId="23" xfId="85" applyFont="1" applyBorder="1" applyAlignment="1" applyProtection="1">
      <alignment horizontal="right"/>
      <protection hidden="1"/>
    </xf>
    <xf numFmtId="0" fontId="31" fillId="0" borderId="0" xfId="85" applyFont="1" applyAlignment="1" applyProtection="1">
      <alignment horizontal="center" vertical="center"/>
      <protection hidden="1"/>
    </xf>
    <xf numFmtId="164" fontId="31" fillId="0" borderId="0" xfId="85" applyNumberFormat="1" applyFont="1" applyAlignment="1" applyProtection="1">
      <alignment horizontal="right"/>
      <protection hidden="1"/>
    </xf>
    <xf numFmtId="0" fontId="31" fillId="0" borderId="0" xfId="85" applyFont="1" applyAlignment="1" applyProtection="1">
      <alignment horizontal="left" vertical="top"/>
      <protection hidden="1"/>
    </xf>
    <xf numFmtId="0" fontId="32" fillId="0" borderId="0" xfId="85" applyFont="1" applyAlignment="1" applyProtection="1">
      <alignment horizontal="justify" vertical="top"/>
      <protection hidden="1"/>
    </xf>
    <xf numFmtId="0" fontId="40" fillId="0" borderId="23" xfId="83" applyFont="1" applyBorder="1" applyAlignment="1" applyProtection="1">
      <alignment horizontal="left"/>
      <protection hidden="1"/>
    </xf>
    <xf numFmtId="0" fontId="53" fillId="0" borderId="0" xfId="83" applyFont="1" applyAlignment="1" applyProtection="1">
      <alignment horizontal="left" vertical="center"/>
      <protection hidden="1"/>
    </xf>
    <xf numFmtId="0" fontId="40" fillId="0" borderId="0" xfId="83" applyFont="1" applyProtection="1">
      <protection hidden="1"/>
    </xf>
    <xf numFmtId="0" fontId="51" fillId="0" borderId="0" xfId="84" applyFont="1" applyFill="1" applyBorder="1" applyAlignment="1" applyProtection="1">
      <alignment horizontal="left" vertical="center"/>
      <protection hidden="1"/>
    </xf>
    <xf numFmtId="0" fontId="48" fillId="0" borderId="0" xfId="84" applyFont="1" applyFill="1" applyBorder="1" applyAlignment="1" applyProtection="1">
      <alignment horizontal="center" vertical="center"/>
      <protection hidden="1"/>
    </xf>
    <xf numFmtId="0" fontId="84" fillId="0" borderId="0" xfId="84" applyFont="1" applyFill="1" applyBorder="1" applyAlignment="1" applyProtection="1">
      <alignment horizontal="left" vertical="center"/>
      <protection hidden="1"/>
    </xf>
    <xf numFmtId="0" fontId="51" fillId="0" borderId="0" xfId="84" applyFont="1" applyFill="1" applyBorder="1" applyAlignment="1" applyProtection="1">
      <alignment vertical="center"/>
      <protection hidden="1"/>
    </xf>
    <xf numFmtId="0" fontId="32" fillId="0" borderId="86" xfId="85" applyFont="1" applyBorder="1" applyProtection="1">
      <protection hidden="1"/>
    </xf>
    <xf numFmtId="0" fontId="31" fillId="0" borderId="31" xfId="85" applyFont="1" applyBorder="1" applyProtection="1">
      <protection hidden="1"/>
    </xf>
    <xf numFmtId="0" fontId="32" fillId="0" borderId="31" xfId="85" applyFont="1" applyBorder="1" applyProtection="1">
      <protection hidden="1"/>
    </xf>
    <xf numFmtId="0" fontId="32" fillId="0" borderId="33" xfId="85" applyFont="1" applyBorder="1" applyProtection="1">
      <protection hidden="1"/>
    </xf>
    <xf numFmtId="0" fontId="74" fillId="0" borderId="0" xfId="85" applyFont="1" applyAlignment="1" applyProtection="1">
      <alignment horizontal="center"/>
      <protection hidden="1"/>
    </xf>
    <xf numFmtId="0" fontId="32" fillId="0" borderId="20" xfId="94" applyFont="1" applyBorder="1" applyAlignment="1" applyProtection="1">
      <alignment vertical="center"/>
      <protection hidden="1"/>
    </xf>
    <xf numFmtId="0" fontId="75" fillId="0" borderId="21" xfId="94" applyFont="1" applyBorder="1" applyAlignment="1" applyProtection="1">
      <alignment vertical="center"/>
      <protection hidden="1"/>
    </xf>
    <xf numFmtId="0" fontId="32" fillId="0" borderId="21" xfId="94" applyFont="1" applyBorder="1" applyAlignment="1" applyProtection="1">
      <alignment vertical="top"/>
      <protection hidden="1"/>
    </xf>
    <xf numFmtId="0" fontId="76" fillId="0" borderId="21" xfId="94" applyFont="1" applyBorder="1" applyAlignment="1" applyProtection="1">
      <alignment horizontal="center" vertical="center"/>
      <protection locked="0" hidden="1"/>
    </xf>
    <xf numFmtId="0" fontId="75" fillId="0" borderId="22" xfId="94" applyFont="1" applyBorder="1" applyAlignment="1" applyProtection="1">
      <alignment vertical="center"/>
      <protection hidden="1"/>
    </xf>
    <xf numFmtId="0" fontId="75" fillId="0" borderId="23" xfId="94" applyFont="1" applyBorder="1" applyProtection="1">
      <protection hidden="1"/>
    </xf>
    <xf numFmtId="0" fontId="75" fillId="0" borderId="0" xfId="94" applyFont="1" applyProtection="1">
      <protection hidden="1"/>
    </xf>
    <xf numFmtId="0" fontId="75" fillId="0" borderId="24" xfId="94" applyFont="1" applyBorder="1" applyProtection="1">
      <protection hidden="1"/>
    </xf>
    <xf numFmtId="0" fontId="30" fillId="0" borderId="55" xfId="94" applyFont="1" applyBorder="1" applyAlignment="1" applyProtection="1">
      <alignment vertical="center"/>
      <protection hidden="1"/>
    </xf>
    <xf numFmtId="0" fontId="30" fillId="0" borderId="51" xfId="94" applyFont="1" applyBorder="1" applyAlignment="1" applyProtection="1">
      <alignment vertical="center"/>
      <protection hidden="1"/>
    </xf>
    <xf numFmtId="0" fontId="85" fillId="0" borderId="51" xfId="94" applyFont="1" applyBorder="1" applyAlignment="1" applyProtection="1">
      <alignment vertical="center"/>
      <protection hidden="1"/>
    </xf>
    <xf numFmtId="0" fontId="32" fillId="0" borderId="56" xfId="94" applyFont="1" applyBorder="1" applyAlignment="1" applyProtection="1">
      <alignment vertical="center"/>
      <protection hidden="1"/>
    </xf>
    <xf numFmtId="0" fontId="30" fillId="0" borderId="23" xfId="94" applyFont="1" applyBorder="1" applyAlignment="1" applyProtection="1">
      <alignment vertical="center"/>
      <protection hidden="1"/>
    </xf>
    <xf numFmtId="0" fontId="30" fillId="0" borderId="0" xfId="94" applyFont="1" applyAlignment="1" applyProtection="1">
      <alignment vertical="center"/>
      <protection hidden="1"/>
    </xf>
    <xf numFmtId="0" fontId="85" fillId="0" borderId="0" xfId="94" applyFont="1" applyAlignment="1" applyProtection="1">
      <alignment vertical="center"/>
      <protection hidden="1"/>
    </xf>
    <xf numFmtId="0" fontId="32" fillId="0" borderId="24" xfId="94" applyFont="1" applyBorder="1" applyAlignment="1" applyProtection="1">
      <alignment vertical="center"/>
      <protection hidden="1"/>
    </xf>
    <xf numFmtId="0" fontId="86" fillId="0" borderId="0" xfId="94" applyFont="1" applyAlignment="1" applyProtection="1">
      <alignment horizontal="center" vertical="center"/>
      <protection hidden="1"/>
    </xf>
    <xf numFmtId="0" fontId="32" fillId="0" borderId="23" xfId="94" applyFont="1" applyBorder="1" applyAlignment="1" applyProtection="1">
      <alignment vertical="center"/>
      <protection hidden="1"/>
    </xf>
    <xf numFmtId="0" fontId="31" fillId="0" borderId="0" xfId="94" applyFont="1" applyAlignment="1" applyProtection="1">
      <alignment vertical="top"/>
      <protection hidden="1"/>
    </xf>
    <xf numFmtId="0" fontId="32" fillId="0" borderId="0" xfId="94" applyFont="1" applyAlignment="1" applyProtection="1">
      <alignment vertical="top"/>
      <protection hidden="1"/>
    </xf>
    <xf numFmtId="0" fontId="87" fillId="0" borderId="0" xfId="84" applyFont="1" applyFill="1" applyBorder="1" applyAlignment="1" applyProtection="1">
      <alignment horizontal="left" vertical="center"/>
      <protection hidden="1"/>
    </xf>
    <xf numFmtId="0" fontId="88" fillId="0" borderId="0" xfId="84" applyFont="1" applyFill="1" applyBorder="1" applyAlignment="1" applyProtection="1">
      <alignment vertical="center"/>
      <protection hidden="1"/>
    </xf>
    <xf numFmtId="0" fontId="83" fillId="0" borderId="0" xfId="94" applyFont="1" applyAlignment="1" applyProtection="1">
      <alignment vertical="center"/>
      <protection hidden="1"/>
    </xf>
    <xf numFmtId="0" fontId="89" fillId="0" borderId="0" xfId="94" applyFont="1" applyAlignment="1" applyProtection="1">
      <alignment vertical="top"/>
      <protection hidden="1"/>
    </xf>
    <xf numFmtId="0" fontId="89" fillId="0" borderId="0" xfId="94" applyFont="1" applyAlignment="1" applyProtection="1">
      <alignment horizontal="left" vertical="center"/>
      <protection hidden="1"/>
    </xf>
    <xf numFmtId="0" fontId="90" fillId="0" borderId="0" xfId="84" applyFont="1" applyFill="1" applyBorder="1" applyAlignment="1" applyProtection="1">
      <alignment horizontal="left" vertical="center"/>
      <protection hidden="1"/>
    </xf>
    <xf numFmtId="0" fontId="91" fillId="0" borderId="0" xfId="84" applyFont="1" applyFill="1" applyBorder="1" applyAlignment="1" applyProtection="1">
      <alignment vertical="center"/>
      <protection hidden="1"/>
    </xf>
    <xf numFmtId="0" fontId="92" fillId="0" borderId="0" xfId="94" applyFont="1" applyAlignment="1" applyProtection="1">
      <alignment vertical="top"/>
      <protection hidden="1"/>
    </xf>
    <xf numFmtId="0" fontId="92" fillId="0" borderId="0" xfId="94" applyFont="1" applyAlignment="1" applyProtection="1">
      <alignment horizontal="left" vertical="center"/>
      <protection hidden="1"/>
    </xf>
    <xf numFmtId="0" fontId="69" fillId="0" borderId="0" xfId="94" applyFont="1" applyAlignment="1" applyProtection="1">
      <alignment vertical="center"/>
      <protection hidden="1"/>
    </xf>
    <xf numFmtId="0" fontId="93" fillId="0" borderId="0" xfId="94" applyFont="1" applyAlignment="1" applyProtection="1">
      <alignment vertical="top"/>
      <protection hidden="1"/>
    </xf>
    <xf numFmtId="0" fontId="90" fillId="0" borderId="0" xfId="84" applyFont="1" applyFill="1" applyBorder="1" applyAlignment="1" applyProtection="1">
      <alignment vertical="center"/>
      <protection hidden="1"/>
    </xf>
    <xf numFmtId="0" fontId="92" fillId="0" borderId="0" xfId="94" applyFont="1" applyAlignment="1" applyProtection="1">
      <alignment vertical="center"/>
      <protection hidden="1"/>
    </xf>
    <xf numFmtId="0" fontId="32" fillId="0" borderId="74" xfId="94" applyFont="1" applyBorder="1" applyAlignment="1" applyProtection="1">
      <alignment vertical="center"/>
      <protection hidden="1"/>
    </xf>
    <xf numFmtId="0" fontId="31" fillId="0" borderId="75" xfId="94" applyFont="1" applyBorder="1" applyAlignment="1" applyProtection="1">
      <alignment vertical="top"/>
      <protection hidden="1"/>
    </xf>
    <xf numFmtId="0" fontId="32" fillId="0" borderId="75" xfId="94" applyFont="1" applyBorder="1" applyAlignment="1" applyProtection="1">
      <alignment vertical="center"/>
      <protection hidden="1"/>
    </xf>
    <xf numFmtId="0" fontId="83" fillId="0" borderId="75" xfId="94" applyFont="1" applyBorder="1" applyAlignment="1" applyProtection="1">
      <alignment vertical="top"/>
      <protection hidden="1"/>
    </xf>
    <xf numFmtId="0" fontId="83" fillId="0" borderId="75" xfId="94" applyFont="1" applyBorder="1" applyAlignment="1" applyProtection="1">
      <alignment vertical="center"/>
      <protection hidden="1"/>
    </xf>
    <xf numFmtId="0" fontId="32" fillId="0" borderId="76" xfId="94" applyFont="1" applyBorder="1" applyAlignment="1" applyProtection="1">
      <alignment vertical="center"/>
      <protection hidden="1"/>
    </xf>
    <xf numFmtId="0" fontId="31" fillId="0" borderId="0" xfId="94" applyFont="1" applyAlignment="1" applyProtection="1">
      <alignment horizontal="left" vertical="top"/>
      <protection locked="0" hidden="1"/>
    </xf>
    <xf numFmtId="0" fontId="77" fillId="46" borderId="0" xfId="84" applyFont="1" applyFill="1" applyBorder="1" applyAlignment="1" applyProtection="1">
      <alignment horizontal="center" vertical="center"/>
      <protection locked="0" hidden="1"/>
    </xf>
    <xf numFmtId="0" fontId="31" fillId="0" borderId="0" xfId="94" applyFont="1" applyAlignment="1" applyProtection="1">
      <alignment horizontal="right" vertical="top"/>
      <protection hidden="1"/>
    </xf>
    <xf numFmtId="0" fontId="94" fillId="0" borderId="24" xfId="94" applyFont="1" applyBorder="1" applyAlignment="1" applyProtection="1">
      <alignment vertical="center"/>
      <protection hidden="1"/>
    </xf>
    <xf numFmtId="0" fontId="95" fillId="0" borderId="0" xfId="94" applyFont="1" applyAlignment="1" applyProtection="1">
      <alignment horizontal="right" vertical="top"/>
      <protection hidden="1"/>
    </xf>
    <xf numFmtId="0" fontId="40" fillId="0" borderId="0" xfId="94" applyFont="1" applyAlignment="1" applyProtection="1">
      <alignment vertical="top"/>
      <protection hidden="1"/>
    </xf>
    <xf numFmtId="0" fontId="96" fillId="46" borderId="0" xfId="84" applyFont="1" applyFill="1" applyBorder="1" applyAlignment="1" applyProtection="1">
      <alignment horizontal="center" vertical="center"/>
      <protection locked="0" hidden="1"/>
    </xf>
    <xf numFmtId="0" fontId="36" fillId="0" borderId="0" xfId="94" applyFont="1" applyAlignment="1" applyProtection="1">
      <alignment vertical="top"/>
      <protection hidden="1"/>
    </xf>
    <xf numFmtId="0" fontId="32" fillId="0" borderId="0" xfId="94" applyFont="1" applyAlignment="1" applyProtection="1">
      <alignment horizontal="justify" vertical="top"/>
      <protection hidden="1"/>
    </xf>
    <xf numFmtId="0" fontId="32" fillId="0" borderId="86" xfId="94" applyFont="1" applyBorder="1" applyAlignment="1" applyProtection="1">
      <alignment vertical="center"/>
      <protection hidden="1"/>
    </xf>
    <xf numFmtId="0" fontId="31" fillId="0" borderId="31" xfId="94" applyFont="1" applyBorder="1" applyAlignment="1" applyProtection="1">
      <alignment vertical="top"/>
      <protection hidden="1"/>
    </xf>
    <xf numFmtId="0" fontId="32" fillId="0" borderId="31" xfId="94" applyFont="1" applyBorder="1" applyAlignment="1" applyProtection="1">
      <alignment vertical="top"/>
      <protection hidden="1"/>
    </xf>
    <xf numFmtId="0" fontId="32" fillId="0" borderId="31" xfId="94" applyFont="1" applyBorder="1" applyAlignment="1" applyProtection="1">
      <alignment vertical="center"/>
      <protection hidden="1"/>
    </xf>
    <xf numFmtId="0" fontId="83" fillId="0" borderId="31" xfId="94" applyFont="1" applyBorder="1" applyAlignment="1" applyProtection="1">
      <alignment vertical="center"/>
      <protection hidden="1"/>
    </xf>
    <xf numFmtId="0" fontId="32" fillId="0" borderId="33" xfId="94" applyFont="1" applyBorder="1" applyAlignment="1" applyProtection="1">
      <alignment vertical="center"/>
      <protection hidden="1"/>
    </xf>
    <xf numFmtId="0" fontId="32" fillId="42" borderId="0" xfId="83" applyFont="1" applyFill="1" applyAlignment="1" applyProtection="1">
      <alignment horizontal="center" vertical="center"/>
      <protection hidden="1"/>
    </xf>
    <xf numFmtId="0" fontId="32" fillId="0" borderId="0" xfId="85" applyFont="1" applyAlignment="1" applyProtection="1">
      <alignment horizontal="justify"/>
      <protection hidden="1"/>
    </xf>
    <xf numFmtId="0" fontId="35" fillId="0" borderId="0" xfId="85" applyFont="1" applyAlignment="1" applyProtection="1">
      <alignment horizontal="justify"/>
      <protection hidden="1"/>
    </xf>
    <xf numFmtId="0" fontId="97" fillId="0" borderId="0" xfId="83" applyFont="1" applyAlignment="1">
      <alignment horizontal="center" vertical="center"/>
    </xf>
    <xf numFmtId="0" fontId="31" fillId="0" borderId="0" xfId="85" applyFont="1" applyAlignment="1" applyProtection="1">
      <alignment horizontal="justify"/>
      <protection hidden="1"/>
    </xf>
    <xf numFmtId="0" fontId="35" fillId="0" borderId="0" xfId="83" applyFont="1" applyAlignment="1" applyProtection="1">
      <alignment vertical="center"/>
      <protection hidden="1"/>
    </xf>
    <xf numFmtId="0" fontId="35" fillId="0" borderId="0" xfId="83" applyFont="1" applyProtection="1">
      <protection hidden="1"/>
    </xf>
    <xf numFmtId="168" fontId="32" fillId="0" borderId="0" xfId="92" applyNumberFormat="1" applyFont="1" applyAlignment="1" applyProtection="1">
      <alignment horizontal="center"/>
      <protection hidden="1"/>
    </xf>
    <xf numFmtId="168" fontId="32" fillId="0" borderId="0" xfId="83" applyNumberFormat="1" applyFont="1" applyAlignment="1">
      <alignment horizontal="center" vertical="center"/>
    </xf>
    <xf numFmtId="168" fontId="31" fillId="0" borderId="0" xfId="83" applyNumberFormat="1" applyFont="1" applyAlignment="1">
      <alignment horizontal="center" vertical="center"/>
    </xf>
    <xf numFmtId="168" fontId="31" fillId="0" borderId="0" xfId="92" applyNumberFormat="1" applyFont="1" applyAlignment="1" applyProtection="1">
      <alignment horizontal="center" vertical="center"/>
      <protection hidden="1"/>
    </xf>
    <xf numFmtId="0" fontId="32" fillId="0" borderId="0" xfId="85" applyFont="1" applyProtection="1">
      <protection locked="0" hidden="1"/>
    </xf>
    <xf numFmtId="7" fontId="31" fillId="0" borderId="0" xfId="83" applyNumberFormat="1" applyFont="1" applyAlignment="1">
      <alignment horizontal="center" vertical="center"/>
    </xf>
    <xf numFmtId="0" fontId="1" fillId="0" borderId="0" xfId="83" applyFont="1" applyAlignment="1">
      <alignment horizontal="center" vertical="center"/>
    </xf>
    <xf numFmtId="0" fontId="98" fillId="0" borderId="0" xfId="83" applyFont="1" applyAlignment="1">
      <alignment horizontal="center" vertical="center" textRotation="90"/>
    </xf>
    <xf numFmtId="0" fontId="98" fillId="0" borderId="0" xfId="83" applyFont="1" applyAlignment="1">
      <alignment horizontal="center" vertical="center"/>
    </xf>
    <xf numFmtId="0" fontId="32" fillId="0" borderId="0" xfId="83" applyFont="1" applyAlignment="1" applyProtection="1">
      <alignment horizontal="center" vertical="center"/>
      <protection hidden="1"/>
    </xf>
    <xf numFmtId="0" fontId="35" fillId="0" borderId="0" xfId="83" applyFont="1" applyAlignment="1" applyProtection="1">
      <alignment vertical="center" wrapText="1"/>
      <protection hidden="1"/>
    </xf>
    <xf numFmtId="0" fontId="40" fillId="0" borderId="0" xfId="83" applyFont="1" applyAlignment="1" applyProtection="1">
      <alignment horizontal="left"/>
      <protection hidden="1"/>
    </xf>
    <xf numFmtId="0" fontId="32" fillId="0" borderId="0" xfId="89" applyFont="1" applyProtection="1">
      <protection hidden="1"/>
    </xf>
    <xf numFmtId="1" fontId="32" fillId="0" borderId="0" xfId="85" applyNumberFormat="1" applyFont="1" applyAlignment="1" applyProtection="1">
      <alignment horizontal="left" vertical="center"/>
      <protection hidden="1"/>
    </xf>
    <xf numFmtId="0" fontId="32" fillId="0" borderId="0" xfId="89" applyFont="1" applyAlignment="1" applyProtection="1">
      <alignment horizontal="left"/>
      <protection hidden="1"/>
    </xf>
    <xf numFmtId="0" fontId="35" fillId="0" borderId="0" xfId="83" applyFont="1" applyAlignment="1" applyProtection="1">
      <alignment wrapText="1"/>
      <protection hidden="1"/>
    </xf>
    <xf numFmtId="0" fontId="32" fillId="0" borderId="0" xfId="85" applyFont="1" applyAlignment="1" applyProtection="1">
      <alignment wrapText="1"/>
      <protection hidden="1"/>
    </xf>
    <xf numFmtId="0" fontId="40" fillId="0" borderId="0" xfId="83" applyFont="1" applyAlignment="1" applyProtection="1">
      <alignment vertical="center"/>
      <protection hidden="1"/>
    </xf>
    <xf numFmtId="0" fontId="32" fillId="0" borderId="0" xfId="83" applyFont="1" applyAlignment="1" applyProtection="1">
      <alignment wrapText="1"/>
      <protection hidden="1"/>
    </xf>
    <xf numFmtId="0" fontId="32" fillId="0" borderId="0" xfId="83" applyFont="1" applyAlignment="1" applyProtection="1">
      <alignment vertical="center" wrapText="1"/>
      <protection hidden="1"/>
    </xf>
    <xf numFmtId="0" fontId="32" fillId="0" borderId="0" xfId="85" applyFont="1" applyAlignment="1" applyProtection="1">
      <alignment horizontal="left" vertical="center" wrapText="1"/>
      <protection hidden="1"/>
    </xf>
    <xf numFmtId="0" fontId="32" fillId="0" borderId="0" xfId="85" applyFont="1" applyAlignment="1" applyProtection="1">
      <alignment vertical="top"/>
      <protection hidden="1"/>
    </xf>
    <xf numFmtId="0" fontId="32" fillId="0" borderId="0" xfId="83" applyFont="1" applyAlignment="1" applyProtection="1">
      <alignment vertical="top" wrapText="1"/>
      <protection hidden="1"/>
    </xf>
    <xf numFmtId="0" fontId="32" fillId="0" borderId="0" xfId="83" applyFont="1" applyAlignment="1" applyProtection="1">
      <alignment vertical="center"/>
      <protection hidden="1"/>
    </xf>
    <xf numFmtId="0" fontId="40" fillId="0" borderId="0" xfId="83" applyFont="1" applyAlignment="1" applyProtection="1">
      <alignment vertical="center" wrapText="1"/>
      <protection hidden="1"/>
    </xf>
    <xf numFmtId="0" fontId="40" fillId="0" borderId="0" xfId="83" applyFont="1" applyAlignment="1" applyProtection="1">
      <alignment wrapText="1"/>
      <protection hidden="1"/>
    </xf>
    <xf numFmtId="0" fontId="32" fillId="0" borderId="0" xfId="95" applyFont="1" applyProtection="1">
      <protection hidden="1"/>
    </xf>
    <xf numFmtId="0" fontId="1" fillId="0" borderId="0" xfId="85" applyFont="1" applyProtection="1">
      <protection hidden="1"/>
    </xf>
    <xf numFmtId="0" fontId="32" fillId="0" borderId="0" xfId="85" applyFont="1" applyAlignment="1" applyProtection="1">
      <alignment vertical="top"/>
      <protection locked="0" hidden="1"/>
    </xf>
    <xf numFmtId="0" fontId="32" fillId="42" borderId="0" xfId="83" applyFont="1" applyFill="1" applyAlignment="1" applyProtection="1">
      <alignment horizontal="left" vertical="center" wrapText="1"/>
      <protection hidden="1"/>
    </xf>
    <xf numFmtId="0" fontId="32" fillId="0" borderId="0" xfId="85" applyFont="1" applyAlignment="1" applyProtection="1">
      <alignment vertical="top" wrapText="1"/>
      <protection hidden="1"/>
    </xf>
    <xf numFmtId="0" fontId="41" fillId="0" borderId="0" xfId="85" applyFont="1" applyAlignment="1" applyProtection="1">
      <alignment vertical="top" wrapText="1"/>
      <protection hidden="1"/>
    </xf>
    <xf numFmtId="0" fontId="50" fillId="0" borderId="0" xfId="85" applyFont="1" applyAlignment="1" applyProtection="1">
      <alignment vertical="top" wrapText="1"/>
      <protection hidden="1"/>
    </xf>
    <xf numFmtId="0" fontId="41" fillId="0" borderId="0" xfId="85" applyFont="1" applyProtection="1">
      <protection hidden="1"/>
    </xf>
    <xf numFmtId="0" fontId="32" fillId="0" borderId="0" xfId="90" applyFont="1" applyProtection="1">
      <protection hidden="1"/>
    </xf>
    <xf numFmtId="0" fontId="41" fillId="0" borderId="0" xfId="90" applyFont="1" applyProtection="1">
      <protection hidden="1"/>
    </xf>
    <xf numFmtId="0" fontId="50" fillId="0" borderId="0" xfId="85" applyFont="1" applyAlignment="1" applyProtection="1">
      <alignment vertical="top"/>
      <protection hidden="1"/>
    </xf>
    <xf numFmtId="0" fontId="41" fillId="0" borderId="0" xfId="85" applyFont="1" applyAlignment="1" applyProtection="1">
      <alignment horizontal="left" vertical="center" wrapText="1"/>
      <protection hidden="1"/>
    </xf>
    <xf numFmtId="0" fontId="50" fillId="0" borderId="0" xfId="85" applyFont="1" applyAlignment="1" applyProtection="1">
      <alignment vertical="center" wrapText="1"/>
      <protection hidden="1"/>
    </xf>
    <xf numFmtId="0" fontId="99" fillId="0" borderId="0" xfId="83" applyFont="1" applyAlignment="1" applyProtection="1">
      <alignment wrapText="1"/>
      <protection hidden="1"/>
    </xf>
    <xf numFmtId="0" fontId="54" fillId="0" borderId="0" xfId="83" applyFont="1" applyAlignment="1" applyProtection="1">
      <alignment vertical="center"/>
      <protection hidden="1"/>
    </xf>
    <xf numFmtId="0" fontId="50" fillId="0" borderId="0" xfId="83" applyFont="1" applyAlignment="1" applyProtection="1">
      <alignment horizontal="left"/>
      <protection hidden="1"/>
    </xf>
    <xf numFmtId="0" fontId="41" fillId="0" borderId="0" xfId="85" applyFont="1" applyAlignment="1" applyProtection="1">
      <alignment wrapText="1"/>
      <protection hidden="1"/>
    </xf>
    <xf numFmtId="0" fontId="50" fillId="0" borderId="0" xfId="85" applyFont="1" applyAlignment="1" applyProtection="1">
      <alignment wrapText="1"/>
      <protection hidden="1"/>
    </xf>
    <xf numFmtId="0" fontId="41" fillId="0" borderId="0" xfId="85" applyFont="1" applyAlignment="1" applyProtection="1">
      <alignment vertical="top"/>
      <protection hidden="1"/>
    </xf>
    <xf numFmtId="0" fontId="50" fillId="0" borderId="0" xfId="85" applyFont="1" applyAlignment="1" applyProtection="1">
      <alignment horizontal="left" vertical="center" wrapText="1"/>
      <protection hidden="1"/>
    </xf>
    <xf numFmtId="0" fontId="32" fillId="0" borderId="0" xfId="90" applyFont="1" applyAlignment="1" applyProtection="1">
      <alignment vertical="center" wrapText="1"/>
      <protection hidden="1"/>
    </xf>
    <xf numFmtId="0" fontId="41" fillId="0" borderId="0" xfId="90" applyFont="1" applyAlignment="1" applyProtection="1">
      <alignment vertical="top" wrapText="1"/>
      <protection hidden="1"/>
    </xf>
    <xf numFmtId="0" fontId="50" fillId="0" borderId="0" xfId="90" applyFont="1" applyAlignment="1" applyProtection="1">
      <alignment horizontal="left" vertical="center" wrapText="1"/>
      <protection hidden="1"/>
    </xf>
    <xf numFmtId="0" fontId="41" fillId="0" borderId="0" xfId="83" applyFont="1" applyAlignment="1" applyProtection="1">
      <alignment vertical="center" wrapText="1"/>
      <protection hidden="1"/>
    </xf>
    <xf numFmtId="0" fontId="100" fillId="0" borderId="0" xfId="83" applyFont="1" applyAlignment="1" applyProtection="1">
      <alignment vertical="center" wrapText="1"/>
      <protection hidden="1"/>
    </xf>
    <xf numFmtId="0" fontId="32" fillId="0" borderId="0" xfId="92" applyFont="1" applyAlignment="1" applyProtection="1">
      <alignment vertical="center" wrapText="1"/>
      <protection hidden="1"/>
    </xf>
    <xf numFmtId="0" fontId="41" fillId="0" borderId="0" xfId="92" applyFont="1" applyAlignment="1" applyProtection="1">
      <alignment vertical="center" wrapText="1"/>
      <protection hidden="1"/>
    </xf>
    <xf numFmtId="0" fontId="32" fillId="0" borderId="0" xfId="92" applyFont="1" applyAlignment="1" applyProtection="1">
      <alignment vertical="center"/>
      <protection hidden="1"/>
    </xf>
    <xf numFmtId="0" fontId="50" fillId="0" borderId="0" xfId="95" applyFont="1" applyAlignment="1" applyProtection="1">
      <alignment vertical="center"/>
      <protection hidden="1"/>
    </xf>
    <xf numFmtId="0" fontId="32" fillId="0" borderId="0" xfId="95" applyFont="1" applyAlignment="1" applyProtection="1">
      <alignment vertical="center" wrapText="1"/>
      <protection hidden="1"/>
    </xf>
    <xf numFmtId="0" fontId="41" fillId="0" borderId="0" xfId="95" applyFont="1" applyAlignment="1" applyProtection="1">
      <alignment vertical="center" wrapText="1"/>
      <protection hidden="1"/>
    </xf>
    <xf numFmtId="0" fontId="50" fillId="0" borderId="0" xfId="95" applyFont="1" applyAlignment="1" applyProtection="1">
      <alignment vertical="center" wrapText="1"/>
      <protection hidden="1"/>
    </xf>
    <xf numFmtId="0" fontId="35" fillId="0" borderId="0" xfId="85" applyFont="1" applyAlignment="1" applyProtection="1">
      <alignment vertical="center"/>
      <protection hidden="1"/>
    </xf>
    <xf numFmtId="0" fontId="54" fillId="0" borderId="0" xfId="83" applyFont="1" applyAlignment="1" applyProtection="1">
      <alignment vertical="center" wrapText="1"/>
      <protection hidden="1"/>
    </xf>
    <xf numFmtId="0" fontId="101" fillId="0" borderId="0" xfId="83" applyFont="1" applyAlignment="1" applyProtection="1">
      <alignment vertical="center" wrapText="1"/>
      <protection hidden="1"/>
    </xf>
    <xf numFmtId="0" fontId="101" fillId="0" borderId="0" xfId="83" applyFont="1" applyAlignment="1" applyProtection="1">
      <alignment wrapText="1"/>
      <protection hidden="1"/>
    </xf>
    <xf numFmtId="0" fontId="102" fillId="0" borderId="0" xfId="95" applyFont="1" applyAlignment="1" applyProtection="1">
      <alignment vertical="center" wrapText="1"/>
      <protection hidden="1"/>
    </xf>
    <xf numFmtId="0" fontId="41" fillId="0" borderId="0" xfId="85" applyFont="1" applyAlignment="1" applyProtection="1">
      <alignment vertical="center" wrapText="1"/>
      <protection hidden="1"/>
    </xf>
    <xf numFmtId="0" fontId="40" fillId="0" borderId="0" xfId="83" applyFont="1" applyAlignment="1">
      <alignment vertical="center" wrapText="1"/>
    </xf>
    <xf numFmtId="0" fontId="41" fillId="0" borderId="0" xfId="83" applyFont="1" applyAlignment="1">
      <alignment wrapText="1"/>
    </xf>
    <xf numFmtId="0" fontId="102" fillId="0" borderId="0" xfId="83" applyFont="1" applyAlignment="1">
      <alignment vertical="center" wrapText="1"/>
    </xf>
    <xf numFmtId="0" fontId="54" fillId="0" borderId="0" xfId="85" applyFont="1" applyProtection="1">
      <protection hidden="1"/>
    </xf>
    <xf numFmtId="0" fontId="50" fillId="0" borderId="0" xfId="85" applyFont="1" applyAlignment="1" applyProtection="1">
      <alignment horizontal="left" vertical="center"/>
      <protection hidden="1"/>
    </xf>
    <xf numFmtId="0" fontId="41" fillId="0" borderId="0" xfId="85" applyFont="1" applyAlignment="1" applyProtection="1">
      <alignment horizontal="left" vertical="center"/>
      <protection hidden="1"/>
    </xf>
    <xf numFmtId="0" fontId="40" fillId="0" borderId="0" xfId="83" applyFont="1" applyAlignment="1" applyProtection="1">
      <alignment horizontal="left" vertical="center" wrapText="1"/>
      <protection hidden="1"/>
    </xf>
    <xf numFmtId="0" fontId="33" fillId="0" borderId="0" xfId="83" applyFont="1" applyProtection="1">
      <protection hidden="1"/>
    </xf>
    <xf numFmtId="0" fontId="41" fillId="0" borderId="0" xfId="83" applyFont="1" applyAlignment="1" applyProtection="1">
      <alignment wrapText="1"/>
      <protection hidden="1"/>
    </xf>
    <xf numFmtId="0" fontId="50" fillId="0" borderId="0" xfId="83" applyFont="1" applyAlignment="1" applyProtection="1">
      <alignment wrapText="1"/>
      <protection hidden="1"/>
    </xf>
    <xf numFmtId="0" fontId="54" fillId="0" borderId="0" xfId="83" applyFont="1" applyAlignment="1" applyProtection="1">
      <alignment horizontal="left" wrapText="1"/>
      <protection hidden="1"/>
    </xf>
    <xf numFmtId="0" fontId="40" fillId="0" borderId="0" xfId="83" applyFont="1" applyAlignment="1" applyProtection="1">
      <alignment horizontal="left" wrapText="1"/>
      <protection hidden="1"/>
    </xf>
    <xf numFmtId="0" fontId="101" fillId="0" borderId="0" xfId="83" applyFont="1" applyAlignment="1" applyProtection="1">
      <alignment horizontal="left" wrapText="1"/>
      <protection hidden="1"/>
    </xf>
    <xf numFmtId="0" fontId="32" fillId="0" borderId="0" xfId="94" applyFont="1" applyProtection="1">
      <protection hidden="1"/>
    </xf>
    <xf numFmtId="0" fontId="32" fillId="0" borderId="0" xfId="94" applyFont="1" applyProtection="1">
      <protection locked="0" hidden="1"/>
    </xf>
    <xf numFmtId="0" fontId="32" fillId="42" borderId="0" xfId="94" applyFont="1" applyFill="1" applyAlignment="1" applyProtection="1">
      <alignment horizontal="center"/>
      <protection hidden="1"/>
    </xf>
    <xf numFmtId="0" fontId="32" fillId="0" borderId="0" xfId="94" applyFont="1" applyAlignment="1" applyProtection="1">
      <alignment horizontal="left" vertical="center"/>
      <protection hidden="1"/>
    </xf>
    <xf numFmtId="0" fontId="32" fillId="42" borderId="0" xfId="94" applyFont="1" applyFill="1" applyAlignment="1" applyProtection="1">
      <alignment horizontal="center" vertical="center" wrapText="1"/>
      <protection hidden="1"/>
    </xf>
    <xf numFmtId="0" fontId="31" fillId="0" borderId="0" xfId="94" applyFont="1" applyAlignment="1" applyProtection="1">
      <alignment horizontal="center" vertical="top"/>
      <protection hidden="1"/>
    </xf>
    <xf numFmtId="0" fontId="32" fillId="0" borderId="87" xfId="94" applyFont="1" applyBorder="1" applyAlignment="1" applyProtection="1">
      <alignment horizontal="left" vertical="center" wrapText="1"/>
      <protection hidden="1"/>
    </xf>
    <xf numFmtId="0" fontId="32" fillId="0" borderId="88" xfId="94" applyFont="1" applyBorder="1" applyAlignment="1" applyProtection="1">
      <alignment horizontal="left" vertical="center" wrapText="1"/>
      <protection hidden="1"/>
    </xf>
    <xf numFmtId="0" fontId="32" fillId="0" borderId="89" xfId="94" applyFont="1" applyBorder="1" applyAlignment="1" applyProtection="1">
      <alignment horizontal="left" vertical="center" wrapText="1"/>
      <protection hidden="1"/>
    </xf>
    <xf numFmtId="0" fontId="32" fillId="42" borderId="0" xfId="94" applyFont="1" applyFill="1" applyAlignment="1" applyProtection="1">
      <alignment horizontal="center" wrapText="1"/>
      <protection hidden="1"/>
    </xf>
    <xf numFmtId="0" fontId="32" fillId="0" borderId="87" xfId="94" applyFont="1" applyBorder="1" applyAlignment="1" applyProtection="1">
      <alignment horizontal="left" vertical="center"/>
      <protection hidden="1"/>
    </xf>
    <xf numFmtId="0" fontId="32" fillId="42" borderId="0" xfId="94" applyFont="1" applyFill="1" applyAlignment="1" applyProtection="1">
      <alignment horizontal="left" wrapText="1"/>
      <protection hidden="1"/>
    </xf>
    <xf numFmtId="0" fontId="65" fillId="0" borderId="0" xfId="83" applyFont="1" applyAlignment="1">
      <alignment vertical="center" wrapText="1"/>
    </xf>
    <xf numFmtId="0" fontId="40" fillId="0" borderId="90" xfId="83" applyFont="1" applyBorder="1" applyAlignment="1">
      <alignment vertical="center" wrapText="1"/>
    </xf>
    <xf numFmtId="0" fontId="32" fillId="0" borderId="90" xfId="85" applyFont="1" applyBorder="1" applyAlignment="1" applyProtection="1">
      <alignment vertical="top" wrapText="1"/>
      <protection hidden="1"/>
    </xf>
    <xf numFmtId="0" fontId="65" fillId="0" borderId="0" xfId="83" applyFont="1" applyAlignment="1">
      <alignment wrapText="1"/>
    </xf>
    <xf numFmtId="0" fontId="32" fillId="0" borderId="87" xfId="94" applyFont="1" applyBorder="1" applyAlignment="1" applyProtection="1">
      <alignment horizontal="left" vertical="top" wrapText="1"/>
      <protection hidden="1"/>
    </xf>
    <xf numFmtId="0" fontId="42" fillId="0" borderId="23" xfId="0" applyFont="1" applyBorder="1" applyAlignment="1" applyProtection="1">
      <alignment horizontal="right"/>
      <protection hidden="1"/>
    </xf>
    <xf numFmtId="49" fontId="44" fillId="0" borderId="0" xfId="0" applyNumberFormat="1" applyFont="1" applyProtection="1">
      <protection hidden="1"/>
    </xf>
    <xf numFmtId="0" fontId="42" fillId="0" borderId="49" xfId="0" applyFont="1" applyBorder="1" applyAlignment="1" applyProtection="1">
      <alignment horizontal="center" vertical="center"/>
      <protection hidden="1"/>
    </xf>
    <xf numFmtId="0" fontId="43" fillId="0" borderId="0" xfId="0" applyFont="1" applyProtection="1">
      <protection hidden="1"/>
    </xf>
    <xf numFmtId="0" fontId="52" fillId="47" borderId="0" xfId="85" applyFont="1" applyFill="1" applyAlignment="1" applyProtection="1">
      <alignment horizontal="center"/>
      <protection hidden="1"/>
    </xf>
    <xf numFmtId="164" fontId="52" fillId="48" borderId="32" xfId="0" applyNumberFormat="1" applyFont="1" applyFill="1" applyBorder="1" applyAlignment="1" applyProtection="1">
      <alignment horizontal="center"/>
      <protection hidden="1"/>
    </xf>
    <xf numFmtId="9" fontId="46" fillId="47" borderId="25" xfId="0" applyNumberFormat="1" applyFont="1" applyFill="1" applyBorder="1" applyAlignment="1" applyProtection="1">
      <alignment horizontal="center"/>
      <protection hidden="1"/>
    </xf>
    <xf numFmtId="0" fontId="105" fillId="41" borderId="61" xfId="0" applyFont="1" applyFill="1" applyBorder="1" applyAlignment="1" applyProtection="1">
      <alignment horizontal="center" vertical="center"/>
      <protection hidden="1"/>
    </xf>
    <xf numFmtId="0" fontId="52" fillId="47" borderId="17" xfId="0" applyFont="1" applyFill="1" applyBorder="1" applyAlignment="1" applyProtection="1">
      <alignment vertical="center"/>
      <protection hidden="1"/>
    </xf>
    <xf numFmtId="3" fontId="52" fillId="47" borderId="25" xfId="0" applyNumberFormat="1" applyFont="1" applyFill="1" applyBorder="1" applyAlignment="1" applyProtection="1">
      <alignment horizontal="center" vertical="center"/>
      <protection hidden="1"/>
    </xf>
    <xf numFmtId="0" fontId="46" fillId="0" borderId="0" xfId="0" applyFont="1" applyProtection="1">
      <protection hidden="1"/>
    </xf>
    <xf numFmtId="9" fontId="46" fillId="0" borderId="16" xfId="0" applyNumberFormat="1" applyFont="1" applyBorder="1" applyAlignment="1" applyProtection="1">
      <alignment horizontal="center"/>
      <protection hidden="1"/>
    </xf>
    <xf numFmtId="0" fontId="52" fillId="47" borderId="0" xfId="0" applyFont="1" applyFill="1" applyAlignment="1" applyProtection="1">
      <alignment horizontal="center" vertical="center"/>
      <protection hidden="1"/>
    </xf>
    <xf numFmtId="0" fontId="52" fillId="47" borderId="18" xfId="0" applyFont="1" applyFill="1" applyBorder="1" applyAlignment="1" applyProtection="1">
      <alignment horizontal="center" vertical="center"/>
      <protection hidden="1"/>
    </xf>
    <xf numFmtId="0" fontId="46" fillId="0" borderId="15" xfId="0" applyFont="1" applyBorder="1" applyProtection="1">
      <protection hidden="1"/>
    </xf>
    <xf numFmtId="0" fontId="52" fillId="0" borderId="26" xfId="0" applyFont="1" applyBorder="1" applyAlignment="1" applyProtection="1">
      <alignment horizontal="center"/>
      <protection hidden="1"/>
    </xf>
    <xf numFmtId="0" fontId="52" fillId="0" borderId="0" xfId="0" applyFont="1" applyAlignment="1" applyProtection="1">
      <alignment vertical="center"/>
      <protection hidden="1"/>
    </xf>
    <xf numFmtId="0" fontId="46" fillId="47" borderId="32" xfId="0" applyFont="1" applyFill="1" applyBorder="1" applyProtection="1">
      <protection hidden="1"/>
    </xf>
    <xf numFmtId="0" fontId="46" fillId="0" borderId="25" xfId="0" applyFont="1" applyBorder="1" applyProtection="1">
      <protection hidden="1"/>
    </xf>
    <xf numFmtId="0" fontId="46" fillId="0" borderId="0" xfId="0" applyFont="1" applyAlignment="1" applyProtection="1">
      <alignment horizontal="left"/>
      <protection hidden="1"/>
    </xf>
    <xf numFmtId="164" fontId="52" fillId="47" borderId="26" xfId="0" applyNumberFormat="1" applyFont="1" applyFill="1" applyBorder="1" applyAlignment="1" applyProtection="1">
      <alignment horizontal="center"/>
      <protection hidden="1"/>
    </xf>
    <xf numFmtId="9" fontId="46" fillId="0" borderId="15" xfId="0" applyNumberFormat="1" applyFont="1" applyBorder="1" applyAlignment="1" applyProtection="1">
      <alignment horizontal="center"/>
      <protection hidden="1"/>
    </xf>
    <xf numFmtId="0" fontId="52" fillId="0" borderId="17" xfId="0" applyFont="1" applyBorder="1" applyAlignment="1" applyProtection="1">
      <alignment horizontal="center" vertical="center"/>
      <protection hidden="1"/>
    </xf>
    <xf numFmtId="0" fontId="52" fillId="47" borderId="27" xfId="0" applyFont="1" applyFill="1" applyBorder="1" applyAlignment="1" applyProtection="1">
      <alignment horizontal="center"/>
      <protection hidden="1"/>
    </xf>
    <xf numFmtId="3" fontId="46" fillId="0" borderId="15" xfId="0" applyNumberFormat="1" applyFont="1" applyBorder="1" applyAlignment="1" applyProtection="1">
      <alignment horizontal="center" vertical="center"/>
      <protection hidden="1"/>
    </xf>
    <xf numFmtId="0" fontId="52" fillId="48" borderId="17" xfId="0" applyFont="1" applyFill="1" applyBorder="1" applyAlignment="1" applyProtection="1">
      <alignment horizontal="center"/>
      <protection hidden="1"/>
    </xf>
    <xf numFmtId="0" fontId="52" fillId="48" borderId="19" xfId="0" applyFont="1" applyFill="1" applyBorder="1" applyAlignment="1" applyProtection="1">
      <alignment horizontal="center"/>
      <protection hidden="1"/>
    </xf>
    <xf numFmtId="0" fontId="52" fillId="0" borderId="26" xfId="0" applyFont="1" applyBorder="1" applyAlignment="1" applyProtection="1">
      <alignment vertical="center"/>
      <protection hidden="1"/>
    </xf>
    <xf numFmtId="0" fontId="46" fillId="47" borderId="0" xfId="0" applyFont="1" applyFill="1" applyAlignment="1" applyProtection="1">
      <alignment horizontal="center" vertical="center"/>
      <protection hidden="1"/>
    </xf>
    <xf numFmtId="0" fontId="52" fillId="0" borderId="0" xfId="0" applyFont="1" applyProtection="1">
      <protection hidden="1"/>
    </xf>
    <xf numFmtId="0" fontId="52" fillId="46" borderId="26" xfId="0" applyFont="1" applyFill="1" applyBorder="1" applyAlignment="1" applyProtection="1">
      <alignment vertical="center"/>
      <protection hidden="1"/>
    </xf>
    <xf numFmtId="0" fontId="46" fillId="45" borderId="26" xfId="0" applyFont="1" applyFill="1" applyBorder="1" applyProtection="1">
      <protection hidden="1"/>
    </xf>
    <xf numFmtId="0" fontId="46" fillId="47" borderId="0" xfId="0" applyFont="1" applyFill="1" applyAlignment="1" applyProtection="1">
      <alignment horizontal="center"/>
      <protection hidden="1"/>
    </xf>
    <xf numFmtId="0" fontId="46" fillId="45" borderId="27" xfId="0" applyFont="1" applyFill="1" applyBorder="1" applyProtection="1">
      <protection hidden="1"/>
    </xf>
    <xf numFmtId="0" fontId="46" fillId="0" borderId="37" xfId="0" applyFont="1" applyBorder="1" applyProtection="1">
      <protection hidden="1"/>
    </xf>
    <xf numFmtId="0" fontId="46" fillId="0" borderId="16" xfId="0" applyFont="1" applyBorder="1" applyProtection="1">
      <protection hidden="1"/>
    </xf>
    <xf numFmtId="0" fontId="52" fillId="47" borderId="32" xfId="0" applyFont="1" applyFill="1" applyBorder="1" applyAlignment="1" applyProtection="1">
      <alignment horizontal="left" vertical="center"/>
      <protection hidden="1"/>
    </xf>
    <xf numFmtId="9" fontId="52" fillId="47" borderId="25" xfId="89" applyNumberFormat="1" applyFont="1" applyFill="1" applyBorder="1" applyAlignment="1" applyProtection="1">
      <alignment horizontal="center" vertical="center"/>
      <protection hidden="1"/>
    </xf>
    <xf numFmtId="0" fontId="52" fillId="47" borderId="26" xfId="0" applyFont="1" applyFill="1" applyBorder="1" applyAlignment="1" applyProtection="1">
      <alignment horizontal="left" vertical="center"/>
      <protection hidden="1"/>
    </xf>
    <xf numFmtId="9" fontId="52" fillId="0" borderId="15" xfId="0" applyNumberFormat="1" applyFont="1" applyBorder="1" applyAlignment="1" applyProtection="1">
      <alignment horizontal="center" vertical="center"/>
      <protection hidden="1"/>
    </xf>
    <xf numFmtId="0" fontId="52" fillId="47" borderId="27" xfId="0" applyFont="1" applyFill="1" applyBorder="1" applyAlignment="1" applyProtection="1">
      <alignment horizontal="left" vertical="center"/>
      <protection hidden="1"/>
    </xf>
    <xf numFmtId="0" fontId="52" fillId="0" borderId="16" xfId="0" applyFont="1" applyBorder="1" applyAlignment="1" applyProtection="1">
      <alignment vertical="center"/>
      <protection hidden="1"/>
    </xf>
    <xf numFmtId="0" fontId="52" fillId="0" borderId="18" xfId="0" applyFont="1" applyBorder="1" applyAlignment="1" applyProtection="1">
      <alignment horizontal="center" vertical="center"/>
      <protection hidden="1"/>
    </xf>
    <xf numFmtId="0" fontId="52" fillId="47" borderId="17" xfId="0" applyFont="1" applyFill="1" applyBorder="1" applyAlignment="1" applyProtection="1">
      <alignment horizontal="left" vertical="center"/>
      <protection hidden="1"/>
    </xf>
    <xf numFmtId="0" fontId="52" fillId="47" borderId="18" xfId="0" applyFont="1" applyFill="1" applyBorder="1" applyAlignment="1" applyProtection="1">
      <alignment horizontal="left" vertical="center"/>
      <protection hidden="1"/>
    </xf>
    <xf numFmtId="0" fontId="52" fillId="0" borderId="15" xfId="0" applyFont="1" applyBorder="1" applyAlignment="1" applyProtection="1">
      <alignment vertical="center"/>
      <protection hidden="1"/>
    </xf>
    <xf numFmtId="0" fontId="52" fillId="46" borderId="18" xfId="0" applyFont="1" applyFill="1" applyBorder="1" applyAlignment="1" applyProtection="1">
      <alignment horizontal="center" vertical="center"/>
      <protection hidden="1"/>
    </xf>
    <xf numFmtId="0" fontId="52" fillId="0" borderId="18" xfId="0" applyFont="1" applyBorder="1" applyAlignment="1" applyProtection="1">
      <alignment vertical="center"/>
      <protection hidden="1"/>
    </xf>
    <xf numFmtId="0" fontId="52" fillId="0" borderId="19" xfId="0" applyFont="1" applyBorder="1" applyAlignment="1" applyProtection="1">
      <alignment vertical="center"/>
      <protection hidden="1"/>
    </xf>
    <xf numFmtId="9" fontId="52" fillId="0" borderId="25" xfId="0" applyNumberFormat="1" applyFont="1" applyBorder="1" applyAlignment="1" applyProtection="1">
      <alignment horizontal="center" vertical="center"/>
      <protection hidden="1"/>
    </xf>
    <xf numFmtId="0" fontId="52" fillId="45" borderId="18" xfId="0" applyFont="1" applyFill="1" applyBorder="1" applyAlignment="1" applyProtection="1">
      <alignment horizontal="center" vertical="center"/>
      <protection hidden="1"/>
    </xf>
    <xf numFmtId="0" fontId="52" fillId="45" borderId="19" xfId="0" applyFont="1" applyFill="1" applyBorder="1" applyAlignment="1" applyProtection="1">
      <alignment horizontal="center" vertical="center"/>
      <protection hidden="1"/>
    </xf>
    <xf numFmtId="0" fontId="52" fillId="0" borderId="27" xfId="0" applyFont="1" applyBorder="1" applyAlignment="1" applyProtection="1">
      <alignment vertical="center"/>
      <protection hidden="1"/>
    </xf>
    <xf numFmtId="9" fontId="52" fillId="0" borderId="0" xfId="0" applyNumberFormat="1" applyFont="1" applyAlignment="1" applyProtection="1">
      <alignment horizontal="center" vertical="center"/>
      <protection hidden="1"/>
    </xf>
    <xf numFmtId="164" fontId="46" fillId="0" borderId="0" xfId="0" applyNumberFormat="1" applyFont="1" applyAlignment="1" applyProtection="1">
      <alignment horizontal="left"/>
      <protection hidden="1"/>
    </xf>
    <xf numFmtId="167" fontId="46" fillId="0" borderId="0" xfId="0" applyNumberFormat="1" applyFont="1" applyAlignment="1" applyProtection="1">
      <alignment horizontal="left" vertical="center"/>
      <protection hidden="1"/>
    </xf>
    <xf numFmtId="3" fontId="52" fillId="0" borderId="0" xfId="0" quotePrefix="1" applyNumberFormat="1" applyFont="1" applyAlignment="1" applyProtection="1">
      <alignment horizontal="center" vertical="center"/>
      <protection hidden="1"/>
    </xf>
    <xf numFmtId="0" fontId="42" fillId="0" borderId="49" xfId="84" applyFont="1" applyFill="1" applyBorder="1" applyAlignment="1" applyProtection="1">
      <alignment horizontal="center" vertical="center"/>
      <protection hidden="1"/>
    </xf>
    <xf numFmtId="0" fontId="72" fillId="0" borderId="0" xfId="0" applyFont="1" applyProtection="1">
      <protection hidden="1"/>
    </xf>
    <xf numFmtId="0" fontId="32" fillId="0" borderId="0" xfId="0" applyFont="1" applyAlignment="1" applyProtection="1">
      <alignment wrapText="1"/>
      <protection hidden="1"/>
    </xf>
    <xf numFmtId="0" fontId="70" fillId="0" borderId="0" xfId="83" applyFont="1" applyAlignment="1" applyProtection="1">
      <alignment horizontal="left"/>
      <protection hidden="1"/>
    </xf>
    <xf numFmtId="0" fontId="49" fillId="0" borderId="49" xfId="83" applyFont="1" applyBorder="1" applyAlignment="1" applyProtection="1">
      <alignment horizontal="right"/>
      <protection hidden="1"/>
    </xf>
    <xf numFmtId="0" fontId="29" fillId="46" borderId="0" xfId="84" applyFill="1" applyAlignment="1" applyProtection="1">
      <alignment horizontal="center" vertical="center"/>
      <protection locked="0" hidden="1"/>
    </xf>
    <xf numFmtId="0" fontId="46" fillId="0" borderId="92" xfId="0" applyFont="1" applyBorder="1" applyProtection="1">
      <protection hidden="1"/>
    </xf>
    <xf numFmtId="0" fontId="46" fillId="47" borderId="93" xfId="0" applyFont="1" applyFill="1" applyBorder="1" applyProtection="1">
      <protection hidden="1"/>
    </xf>
    <xf numFmtId="0" fontId="46" fillId="47" borderId="93" xfId="0" applyFont="1" applyFill="1" applyBorder="1" applyAlignment="1" applyProtection="1">
      <alignment horizontal="center"/>
      <protection hidden="1"/>
    </xf>
    <xf numFmtId="0" fontId="46" fillId="47" borderId="94" xfId="0" applyFont="1" applyFill="1" applyBorder="1" applyAlignment="1" applyProtection="1">
      <alignment horizontal="center"/>
      <protection hidden="1"/>
    </xf>
    <xf numFmtId="0" fontId="46" fillId="0" borderId="93" xfId="0" applyFont="1" applyBorder="1" applyProtection="1">
      <protection hidden="1"/>
    </xf>
    <xf numFmtId="0" fontId="108" fillId="0" borderId="0" xfId="0" applyFont="1" applyAlignment="1" applyProtection="1">
      <alignment horizontal="center" vertical="center"/>
      <protection hidden="1"/>
    </xf>
    <xf numFmtId="0" fontId="108" fillId="0" borderId="0" xfId="0" applyFont="1" applyAlignment="1" applyProtection="1">
      <alignment horizontal="left" vertical="center"/>
      <protection hidden="1"/>
    </xf>
    <xf numFmtId="0" fontId="64" fillId="42" borderId="95" xfId="83" applyFont="1" applyFill="1" applyBorder="1" applyAlignment="1" applyProtection="1">
      <alignment horizontal="center" vertical="center"/>
      <protection hidden="1"/>
    </xf>
    <xf numFmtId="0" fontId="40" fillId="0" borderId="96" xfId="83" applyFont="1" applyBorder="1" applyAlignment="1" applyProtection="1">
      <alignment horizontal="center" vertical="center"/>
      <protection hidden="1"/>
    </xf>
    <xf numFmtId="0" fontId="40" fillId="0" borderId="97" xfId="83" applyFont="1" applyBorder="1" applyAlignment="1" applyProtection="1">
      <alignment horizontal="center" vertical="center"/>
      <protection hidden="1"/>
    </xf>
    <xf numFmtId="0" fontId="40" fillId="0" borderId="98" xfId="0" applyFont="1" applyBorder="1" applyAlignment="1" applyProtection="1">
      <alignment horizontal="center" vertical="center" wrapText="1"/>
      <protection hidden="1"/>
    </xf>
    <xf numFmtId="0" fontId="40" fillId="43" borderId="44" xfId="83" applyFont="1" applyFill="1" applyBorder="1" applyAlignment="1">
      <alignment horizontal="center" vertical="center"/>
    </xf>
    <xf numFmtId="167" fontId="64" fillId="42" borderId="99" xfId="92" applyNumberFormat="1" applyFont="1" applyFill="1" applyBorder="1" applyAlignment="1" applyProtection="1">
      <alignment horizontal="center" vertical="center"/>
      <protection hidden="1"/>
    </xf>
    <xf numFmtId="0" fontId="40" fillId="0" borderId="98" xfId="0" applyFont="1" applyBorder="1" applyAlignment="1" applyProtection="1">
      <alignment horizontal="center" vertical="center"/>
      <protection hidden="1"/>
    </xf>
    <xf numFmtId="0" fontId="40" fillId="0" borderId="44" xfId="0" applyFont="1" applyBorder="1" applyAlignment="1" applyProtection="1">
      <alignment horizontal="center" vertical="center"/>
      <protection hidden="1"/>
    </xf>
    <xf numFmtId="167" fontId="40" fillId="0" borderId="99" xfId="92" applyNumberFormat="1" applyFont="1" applyBorder="1" applyAlignment="1" applyProtection="1">
      <alignment horizontal="center" vertical="center"/>
      <protection hidden="1"/>
    </xf>
    <xf numFmtId="0" fontId="43" fillId="0" borderId="98" xfId="0" applyFont="1" applyBorder="1" applyAlignment="1" applyProtection="1">
      <alignment horizontal="center" vertical="center"/>
      <protection hidden="1"/>
    </xf>
    <xf numFmtId="0" fontId="40" fillId="43" borderId="72" xfId="0" applyFont="1" applyFill="1" applyBorder="1" applyAlignment="1" applyProtection="1">
      <alignment horizontal="center" vertical="center"/>
      <protection hidden="1"/>
    </xf>
    <xf numFmtId="167" fontId="64" fillId="42" borderId="99" xfId="0" applyNumberFormat="1" applyFont="1" applyFill="1" applyBorder="1" applyAlignment="1" applyProtection="1">
      <alignment horizontal="center" vertical="center"/>
      <protection hidden="1"/>
    </xf>
    <xf numFmtId="0" fontId="40" fillId="0" borderId="100" xfId="0" applyFont="1" applyBorder="1" applyAlignment="1" applyProtection="1">
      <alignment horizontal="center" vertical="center" wrapText="1"/>
      <protection hidden="1"/>
    </xf>
    <xf numFmtId="0" fontId="40" fillId="0" borderId="14" xfId="92" applyFont="1" applyBorder="1" applyAlignment="1" applyProtection="1">
      <alignment horizontal="center" vertical="center"/>
      <protection hidden="1"/>
    </xf>
    <xf numFmtId="0" fontId="43" fillId="0" borderId="43" xfId="0" applyFont="1" applyBorder="1" applyAlignment="1" applyProtection="1">
      <alignment horizontal="center" vertical="center"/>
      <protection hidden="1"/>
    </xf>
    <xf numFmtId="0" fontId="40" fillId="0" borderId="101" xfId="0" applyFont="1" applyBorder="1" applyAlignment="1" applyProtection="1">
      <alignment horizontal="center" vertical="center"/>
      <protection hidden="1"/>
    </xf>
    <xf numFmtId="0" fontId="40" fillId="0" borderId="72" xfId="0" applyFont="1" applyBorder="1" applyAlignment="1" applyProtection="1">
      <alignment horizontal="center" vertical="center"/>
      <protection hidden="1"/>
    </xf>
    <xf numFmtId="0" fontId="40" fillId="0" borderId="72" xfId="92" applyFont="1" applyBorder="1" applyAlignment="1" applyProtection="1">
      <alignment horizontal="center" vertical="center"/>
      <protection hidden="1"/>
    </xf>
    <xf numFmtId="0" fontId="40" fillId="0" borderId="102" xfId="0" applyFont="1" applyBorder="1" applyAlignment="1" applyProtection="1">
      <alignment horizontal="center" vertical="center"/>
      <protection hidden="1"/>
    </xf>
    <xf numFmtId="0" fontId="61" fillId="43" borderId="14" xfId="0" applyFont="1" applyFill="1" applyBorder="1" applyAlignment="1" applyProtection="1">
      <alignment horizontal="center" vertical="center"/>
      <protection hidden="1"/>
    </xf>
    <xf numFmtId="167" fontId="42" fillId="42" borderId="103" xfId="0" applyNumberFormat="1" applyFont="1" applyFill="1" applyBorder="1" applyAlignment="1" applyProtection="1">
      <alignment horizontal="center" vertical="center"/>
      <protection hidden="1"/>
    </xf>
    <xf numFmtId="0" fontId="40" fillId="0" borderId="98" xfId="92" applyFont="1" applyBorder="1" applyAlignment="1" applyProtection="1">
      <alignment horizontal="center" vertical="center"/>
      <protection hidden="1"/>
    </xf>
    <xf numFmtId="0" fontId="40" fillId="0" borderId="101" xfId="83" applyFont="1" applyBorder="1" applyAlignment="1">
      <alignment horizontal="center" vertical="center"/>
    </xf>
    <xf numFmtId="167" fontId="40" fillId="43" borderId="44" xfId="92" applyNumberFormat="1" applyFont="1" applyFill="1" applyBorder="1" applyAlignment="1" applyProtection="1">
      <alignment horizontal="center" vertical="center"/>
      <protection hidden="1"/>
    </xf>
    <xf numFmtId="0" fontId="40" fillId="0" borderId="104" xfId="92" applyFont="1" applyBorder="1" applyAlignment="1" applyProtection="1">
      <alignment horizontal="center" vertical="center"/>
      <protection hidden="1"/>
    </xf>
    <xf numFmtId="167" fontId="40" fillId="43" borderId="72" xfId="92" applyNumberFormat="1" applyFont="1" applyFill="1" applyBorder="1" applyAlignment="1" applyProtection="1">
      <alignment horizontal="center" vertical="center"/>
      <protection hidden="1"/>
    </xf>
    <xf numFmtId="2" fontId="42" fillId="42" borderId="105" xfId="92" applyNumberFormat="1" applyFont="1" applyFill="1" applyBorder="1" applyAlignment="1" applyProtection="1">
      <alignment horizontal="center" vertical="center"/>
      <protection hidden="1"/>
    </xf>
    <xf numFmtId="0" fontId="40" fillId="0" borderId="106" xfId="0" applyFont="1" applyBorder="1" applyAlignment="1" applyProtection="1">
      <alignment horizontal="center" vertical="center" wrapText="1"/>
      <protection hidden="1"/>
    </xf>
    <xf numFmtId="0" fontId="42" fillId="42" borderId="107" xfId="0" applyFont="1" applyFill="1" applyBorder="1" applyAlignment="1" applyProtection="1">
      <alignment horizontal="center" vertical="center"/>
      <protection hidden="1"/>
    </xf>
    <xf numFmtId="0" fontId="42" fillId="42" borderId="108" xfId="0" applyFont="1" applyFill="1" applyBorder="1" applyAlignment="1" applyProtection="1">
      <alignment horizontal="center" vertical="center"/>
      <protection hidden="1"/>
    </xf>
    <xf numFmtId="0" fontId="65" fillId="0" borderId="54" xfId="0" applyFont="1" applyBorder="1" applyAlignment="1" applyProtection="1">
      <alignment vertical="center"/>
      <protection hidden="1"/>
    </xf>
    <xf numFmtId="49" fontId="40" fillId="0" borderId="0" xfId="0" applyNumberFormat="1" applyFont="1" applyAlignment="1" applyProtection="1">
      <alignment horizontal="left" vertical="center"/>
      <protection hidden="1"/>
    </xf>
    <xf numFmtId="0" fontId="40" fillId="0" borderId="86" xfId="0" applyFont="1" applyBorder="1" applyProtection="1">
      <protection hidden="1"/>
    </xf>
    <xf numFmtId="0" fontId="40" fillId="0" borderId="31" xfId="0" applyFont="1" applyBorder="1" applyProtection="1">
      <protection hidden="1"/>
    </xf>
    <xf numFmtId="0" fontId="53" fillId="0" borderId="31" xfId="84" applyFont="1" applyFill="1" applyBorder="1" applyAlignment="1" applyProtection="1">
      <protection hidden="1"/>
    </xf>
    <xf numFmtId="0" fontId="40" fillId="0" borderId="33" xfId="0" applyFont="1" applyBorder="1" applyProtection="1">
      <protection hidden="1"/>
    </xf>
    <xf numFmtId="9" fontId="65" fillId="0" borderId="0" xfId="0" applyNumberFormat="1" applyFont="1" applyAlignment="1" applyProtection="1">
      <alignment horizontal="center" vertical="center"/>
      <protection hidden="1"/>
    </xf>
    <xf numFmtId="4" fontId="66" fillId="0" borderId="0" xfId="0" applyNumberFormat="1" applyFont="1" applyAlignment="1" applyProtection="1">
      <alignment horizontal="center"/>
      <protection hidden="1"/>
    </xf>
    <xf numFmtId="0" fontId="42" fillId="0" borderId="0" xfId="85" applyFont="1" applyAlignment="1" applyProtection="1">
      <alignment horizontal="center" vertical="top"/>
      <protection hidden="1"/>
    </xf>
    <xf numFmtId="7" fontId="81" fillId="0" borderId="0" xfId="85" applyNumberFormat="1" applyFont="1" applyAlignment="1" applyProtection="1">
      <alignment horizontal="center" vertical="center"/>
      <protection hidden="1"/>
    </xf>
    <xf numFmtId="0" fontId="40" fillId="0" borderId="0" xfId="83" applyFont="1" applyAlignment="1" applyProtection="1">
      <alignment horizontal="center" vertical="center"/>
      <protection hidden="1"/>
    </xf>
    <xf numFmtId="8" fontId="32" fillId="0" borderId="0" xfId="83" applyNumberFormat="1" applyFont="1" applyAlignment="1">
      <alignment horizontal="center"/>
    </xf>
    <xf numFmtId="165" fontId="32" fillId="0" borderId="0" xfId="83" applyNumberFormat="1" applyFont="1" applyAlignment="1">
      <alignment horizontal="center"/>
    </xf>
    <xf numFmtId="0" fontId="32" fillId="0" borderId="0" xfId="83" applyFont="1" applyAlignment="1">
      <alignment horizontal="center"/>
    </xf>
    <xf numFmtId="0" fontId="109" fillId="0" borderId="0" xfId="85" applyFont="1" applyProtection="1">
      <protection hidden="1"/>
    </xf>
    <xf numFmtId="0" fontId="32" fillId="0" borderId="23" xfId="85" applyFont="1" applyBorder="1" applyAlignment="1" applyProtection="1">
      <alignment vertical="center"/>
      <protection hidden="1"/>
    </xf>
    <xf numFmtId="0" fontId="32" fillId="0" borderId="24" xfId="85" applyFont="1" applyBorder="1" applyAlignment="1" applyProtection="1">
      <alignment vertical="center"/>
      <protection hidden="1"/>
    </xf>
    <xf numFmtId="0" fontId="110" fillId="0" borderId="0" xfId="83" applyFont="1" applyAlignment="1" applyProtection="1">
      <alignment horizontal="center" vertical="center"/>
      <protection hidden="1"/>
    </xf>
    <xf numFmtId="0" fontId="40" fillId="0" borderId="98" xfId="83" applyFont="1" applyBorder="1" applyAlignment="1" applyProtection="1">
      <alignment horizontal="center" vertical="center" wrapText="1"/>
      <protection hidden="1"/>
    </xf>
    <xf numFmtId="167" fontId="111" fillId="0" borderId="0" xfId="92" applyNumberFormat="1" applyFont="1" applyAlignment="1" applyProtection="1">
      <alignment horizontal="center" vertical="center"/>
      <protection hidden="1"/>
    </xf>
    <xf numFmtId="0" fontId="40" fillId="0" borderId="98" xfId="83" applyFont="1" applyBorder="1" applyAlignment="1" applyProtection="1">
      <alignment horizontal="center" vertical="center"/>
      <protection hidden="1"/>
    </xf>
    <xf numFmtId="0" fontId="40" fillId="0" borderId="44" xfId="83" applyFont="1" applyBorder="1" applyAlignment="1" applyProtection="1">
      <alignment horizontal="center" vertical="center"/>
      <protection hidden="1"/>
    </xf>
    <xf numFmtId="167" fontId="110" fillId="0" borderId="0" xfId="92" applyNumberFormat="1" applyFont="1" applyAlignment="1" applyProtection="1">
      <alignment horizontal="center" vertical="center"/>
      <protection hidden="1"/>
    </xf>
    <xf numFmtId="167" fontId="110" fillId="0" borderId="0" xfId="83" applyNumberFormat="1" applyFont="1" applyAlignment="1" applyProtection="1">
      <alignment horizontal="center" vertical="center"/>
      <protection hidden="1"/>
    </xf>
    <xf numFmtId="0" fontId="43" fillId="0" borderId="98" xfId="83" applyFont="1" applyBorder="1" applyAlignment="1" applyProtection="1">
      <alignment horizontal="center" vertical="center"/>
      <protection hidden="1"/>
    </xf>
    <xf numFmtId="0" fontId="40" fillId="43" borderId="72" xfId="83" applyFont="1" applyFill="1" applyBorder="1" applyAlignment="1" applyProtection="1">
      <alignment horizontal="center" vertical="center"/>
      <protection hidden="1"/>
    </xf>
    <xf numFmtId="167" fontId="64" fillId="42" borderId="99" xfId="83" applyNumberFormat="1" applyFont="1" applyFill="1" applyBorder="1" applyAlignment="1" applyProtection="1">
      <alignment horizontal="center" vertical="center"/>
      <protection hidden="1"/>
    </xf>
    <xf numFmtId="0" fontId="40" fillId="0" borderId="100" xfId="83" applyFont="1" applyBorder="1" applyAlignment="1" applyProtection="1">
      <alignment horizontal="center" vertical="center" wrapText="1"/>
      <protection hidden="1"/>
    </xf>
    <xf numFmtId="167" fontId="111" fillId="0" borderId="0" xfId="83" applyNumberFormat="1" applyFont="1" applyAlignment="1" applyProtection="1">
      <alignment horizontal="center" vertical="center"/>
      <protection hidden="1"/>
    </xf>
    <xf numFmtId="0" fontId="43" fillId="0" borderId="43" xfId="83" applyFont="1" applyBorder="1" applyAlignment="1" applyProtection="1">
      <alignment horizontal="center" vertical="center"/>
      <protection hidden="1"/>
    </xf>
    <xf numFmtId="0" fontId="40" fillId="0" borderId="101" xfId="83" applyFont="1" applyBorder="1" applyAlignment="1" applyProtection="1">
      <alignment horizontal="center" vertical="center"/>
      <protection hidden="1"/>
    </xf>
    <xf numFmtId="0" fontId="40" fillId="0" borderId="72" xfId="83" applyFont="1" applyBorder="1" applyAlignment="1" applyProtection="1">
      <alignment horizontal="center" vertical="center"/>
      <protection hidden="1"/>
    </xf>
    <xf numFmtId="0" fontId="40" fillId="0" borderId="102" xfId="83" applyFont="1" applyBorder="1" applyAlignment="1" applyProtection="1">
      <alignment horizontal="center" vertical="center"/>
      <protection hidden="1"/>
    </xf>
    <xf numFmtId="0" fontId="61" fillId="43" borderId="14" xfId="83" applyFont="1" applyFill="1" applyBorder="1" applyAlignment="1" applyProtection="1">
      <alignment horizontal="center" vertical="center"/>
      <protection hidden="1"/>
    </xf>
    <xf numFmtId="167" fontId="42" fillId="42" borderId="103" xfId="83" applyNumberFormat="1" applyFont="1" applyFill="1" applyBorder="1" applyAlignment="1" applyProtection="1">
      <alignment horizontal="center" vertical="center"/>
      <protection hidden="1"/>
    </xf>
    <xf numFmtId="0" fontId="111" fillId="0" borderId="0" xfId="92" applyFont="1" applyAlignment="1" applyProtection="1">
      <alignment horizontal="center" vertical="center"/>
      <protection hidden="1"/>
    </xf>
    <xf numFmtId="4" fontId="111" fillId="0" borderId="0" xfId="83" applyNumberFormat="1" applyFont="1" applyAlignment="1" applyProtection="1">
      <alignment horizontal="center" vertical="center"/>
      <protection hidden="1"/>
    </xf>
    <xf numFmtId="0" fontId="40" fillId="0" borderId="106" xfId="83" applyFont="1" applyBorder="1" applyAlignment="1" applyProtection="1">
      <alignment horizontal="center" vertical="center" wrapText="1"/>
      <protection hidden="1"/>
    </xf>
    <xf numFmtId="0" fontId="42" fillId="42" borderId="107" xfId="83" applyFont="1" applyFill="1" applyBorder="1" applyAlignment="1" applyProtection="1">
      <alignment horizontal="center" vertical="center"/>
      <protection hidden="1"/>
    </xf>
    <xf numFmtId="0" fontId="42" fillId="42" borderId="108" xfId="83" applyFont="1" applyFill="1" applyBorder="1" applyAlignment="1" applyProtection="1">
      <alignment horizontal="center" vertical="center"/>
      <protection hidden="1"/>
    </xf>
    <xf numFmtId="0" fontId="32" fillId="0" borderId="0" xfId="83" applyFont="1" applyAlignment="1">
      <alignment horizontal="center" vertical="center"/>
    </xf>
    <xf numFmtId="0" fontId="112" fillId="0" borderId="0" xfId="83" applyFont="1" applyAlignment="1">
      <alignment horizontal="center" vertical="center" textRotation="90"/>
    </xf>
    <xf numFmtId="0" fontId="112" fillId="0" borderId="0" xfId="83" applyFont="1" applyAlignment="1">
      <alignment horizontal="center" vertical="center"/>
    </xf>
    <xf numFmtId="0" fontId="40" fillId="0" borderId="0" xfId="83" applyFont="1"/>
    <xf numFmtId="0" fontId="72" fillId="0" borderId="0" xfId="85" applyFont="1" applyAlignment="1" applyProtection="1">
      <alignment vertical="top" wrapText="1"/>
      <protection hidden="1"/>
    </xf>
    <xf numFmtId="0" fontId="113" fillId="46" borderId="0" xfId="84" applyFont="1" applyFill="1" applyBorder="1" applyAlignment="1" applyProtection="1">
      <alignment horizontal="center" vertical="center"/>
      <protection locked="0" hidden="1"/>
    </xf>
    <xf numFmtId="164" fontId="52" fillId="0" borderId="32" xfId="0" applyNumberFormat="1" applyFont="1" applyBorder="1" applyAlignment="1" applyProtection="1">
      <alignment horizontal="center"/>
      <protection hidden="1"/>
    </xf>
    <xf numFmtId="9" fontId="46" fillId="0" borderId="25" xfId="0" applyNumberFormat="1" applyFont="1" applyBorder="1" applyAlignment="1" applyProtection="1">
      <alignment horizontal="center"/>
      <protection hidden="1"/>
    </xf>
    <xf numFmtId="164" fontId="52" fillId="0" borderId="27" xfId="0" applyNumberFormat="1" applyFont="1" applyBorder="1" applyAlignment="1" applyProtection="1">
      <alignment horizontal="center"/>
      <protection hidden="1"/>
    </xf>
    <xf numFmtId="4" fontId="52" fillId="0" borderId="0" xfId="0" applyNumberFormat="1" applyFont="1" applyAlignment="1" applyProtection="1">
      <alignment horizontal="center" vertical="center"/>
      <protection hidden="1"/>
    </xf>
    <xf numFmtId="49" fontId="40" fillId="0" borderId="0" xfId="0" applyNumberFormat="1" applyFont="1" applyAlignment="1" applyProtection="1">
      <alignment horizontal="center"/>
      <protection hidden="1"/>
    </xf>
    <xf numFmtId="4" fontId="52" fillId="47" borderId="32" xfId="0" applyNumberFormat="1" applyFont="1" applyFill="1" applyBorder="1" applyAlignment="1" applyProtection="1">
      <alignment horizontal="center" vertical="center"/>
      <protection hidden="1"/>
    </xf>
    <xf numFmtId="0" fontId="46" fillId="0" borderId="26" xfId="0" applyFont="1" applyBorder="1" applyProtection="1">
      <protection hidden="1"/>
    </xf>
    <xf numFmtId="4" fontId="52" fillId="0" borderId="26" xfId="0" applyNumberFormat="1" applyFont="1" applyBorder="1" applyAlignment="1" applyProtection="1">
      <alignment horizontal="center" vertical="center"/>
      <protection hidden="1"/>
    </xf>
    <xf numFmtId="0" fontId="52" fillId="0" borderId="32" xfId="0" applyFont="1" applyBorder="1" applyAlignment="1" applyProtection="1">
      <alignment vertical="center"/>
      <protection hidden="1"/>
    </xf>
    <xf numFmtId="0" fontId="52" fillId="0" borderId="36" xfId="0" applyFont="1" applyBorder="1" applyAlignment="1" applyProtection="1">
      <alignment vertical="center"/>
      <protection hidden="1"/>
    </xf>
    <xf numFmtId="0" fontId="82" fillId="0" borderId="0" xfId="85" applyFont="1" applyAlignment="1" applyProtection="1">
      <alignment horizontal="right"/>
      <protection hidden="1"/>
    </xf>
    <xf numFmtId="0" fontId="35" fillId="0" borderId="0" xfId="85" applyFont="1" applyAlignment="1" applyProtection="1">
      <alignment horizontal="center" vertical="center"/>
      <protection hidden="1"/>
    </xf>
    <xf numFmtId="0" fontId="32" fillId="0" borderId="44" xfId="85" applyFont="1" applyBorder="1" applyAlignment="1" applyProtection="1">
      <alignment horizontal="justify" vertical="top"/>
      <protection hidden="1"/>
    </xf>
    <xf numFmtId="0" fontId="78" fillId="0" borderId="111" xfId="85" applyFont="1" applyBorder="1" applyProtection="1">
      <protection hidden="1"/>
    </xf>
    <xf numFmtId="0" fontId="79" fillId="0" borderId="0" xfId="84" applyFont="1" applyAlignment="1" applyProtection="1">
      <alignment vertical="center"/>
      <protection locked="0"/>
    </xf>
    <xf numFmtId="0" fontId="32" fillId="0" borderId="0" xfId="83" applyFont="1" applyAlignment="1" applyProtection="1">
      <alignment horizontal="left" vertical="center"/>
      <protection hidden="1"/>
    </xf>
    <xf numFmtId="164" fontId="69" fillId="0" borderId="63" xfId="85" quotePrefix="1" applyNumberFormat="1" applyFont="1" applyBorder="1" applyAlignment="1" applyProtection="1">
      <alignment vertical="center"/>
      <protection hidden="1"/>
    </xf>
    <xf numFmtId="164" fontId="69" fillId="0" borderId="65" xfId="85" quotePrefix="1" applyNumberFormat="1" applyFont="1" applyBorder="1" applyAlignment="1" applyProtection="1">
      <alignment vertical="center"/>
      <protection hidden="1"/>
    </xf>
    <xf numFmtId="164" fontId="69" fillId="0" borderId="67" xfId="85" quotePrefix="1" applyNumberFormat="1" applyFont="1" applyBorder="1" applyAlignment="1" applyProtection="1">
      <alignment vertical="center"/>
      <protection hidden="1"/>
    </xf>
    <xf numFmtId="0" fontId="114" fillId="0" borderId="0" xfId="85" applyFont="1" applyProtection="1">
      <protection hidden="1"/>
    </xf>
    <xf numFmtId="0" fontId="32" fillId="0" borderId="0" xfId="85" quotePrefix="1" applyFont="1" applyAlignment="1" applyProtection="1">
      <alignment horizontal="left" vertical="center"/>
      <protection hidden="1"/>
    </xf>
    <xf numFmtId="164" fontId="81" fillId="0" borderId="0" xfId="85" applyNumberFormat="1" applyFont="1" applyAlignment="1" applyProtection="1">
      <alignment horizontal="center" vertical="center"/>
      <protection hidden="1"/>
    </xf>
    <xf numFmtId="0" fontId="114" fillId="0" borderId="0" xfId="85" applyFont="1" applyAlignment="1" applyProtection="1">
      <alignment horizontal="left" vertical="center"/>
      <protection hidden="1"/>
    </xf>
    <xf numFmtId="0" fontId="74" fillId="0" borderId="0" xfId="85" applyFont="1" applyAlignment="1" applyProtection="1">
      <alignment horizontal="right" vertical="center"/>
      <protection hidden="1"/>
    </xf>
    <xf numFmtId="0" fontId="32" fillId="0" borderId="0" xfId="83" quotePrefix="1" applyFont="1" applyAlignment="1" applyProtection="1">
      <alignment horizontal="left" vertical="center"/>
      <protection hidden="1"/>
    </xf>
    <xf numFmtId="0" fontId="115" fillId="46" borderId="0" xfId="84" applyFont="1" applyFill="1" applyBorder="1" applyAlignment="1" applyProtection="1">
      <alignment horizontal="center" vertical="center"/>
      <protection hidden="1"/>
    </xf>
    <xf numFmtId="0" fontId="30" fillId="0" borderId="0" xfId="86" applyFont="1" applyBorder="1" applyAlignment="1" applyProtection="1">
      <alignment vertical="center"/>
      <protection hidden="1"/>
    </xf>
    <xf numFmtId="0" fontId="29" fillId="46" borderId="0" xfId="84" applyFill="1" applyAlignment="1" applyProtection="1">
      <alignment horizontal="center" vertical="center"/>
      <protection hidden="1"/>
    </xf>
    <xf numFmtId="0" fontId="96" fillId="46" borderId="0" xfId="84" applyFont="1" applyFill="1" applyAlignment="1" applyProtection="1">
      <alignment horizontal="center" vertical="center"/>
      <protection locked="0" hidden="1"/>
    </xf>
    <xf numFmtId="0" fontId="116" fillId="0" borderId="0" xfId="83" applyFont="1" applyAlignment="1" applyProtection="1">
      <alignment vertical="center"/>
      <protection hidden="1"/>
    </xf>
    <xf numFmtId="0" fontId="80" fillId="0" borderId="0" xfId="83" applyFont="1" applyAlignment="1" applyProtection="1">
      <alignment wrapText="1"/>
      <protection hidden="1"/>
    </xf>
    <xf numFmtId="4" fontId="42" fillId="46" borderId="70" xfId="0" applyNumberFormat="1" applyFont="1" applyFill="1" applyBorder="1" applyAlignment="1" applyProtection="1">
      <alignment horizontal="center" vertical="center"/>
      <protection hidden="1"/>
    </xf>
    <xf numFmtId="4" fontId="42" fillId="46" borderId="71" xfId="0" applyNumberFormat="1" applyFont="1" applyFill="1" applyBorder="1" applyAlignment="1" applyProtection="1">
      <alignment horizontal="center" vertical="center"/>
      <protection hidden="1"/>
    </xf>
    <xf numFmtId="49" fontId="44" fillId="0" borderId="13" xfId="0" applyNumberFormat="1" applyFont="1" applyBorder="1" applyAlignment="1" applyProtection="1">
      <alignment horizontal="center"/>
      <protection locked="0" hidden="1"/>
    </xf>
    <xf numFmtId="4" fontId="65" fillId="0" borderId="0" xfId="0" applyNumberFormat="1" applyFont="1" applyAlignment="1" applyProtection="1">
      <alignment horizontal="center" vertical="center"/>
      <protection hidden="1"/>
    </xf>
    <xf numFmtId="4" fontId="66" fillId="0" borderId="0" xfId="0" applyNumberFormat="1" applyFont="1" applyAlignment="1" applyProtection="1">
      <alignment horizontal="center"/>
      <protection hidden="1"/>
    </xf>
    <xf numFmtId="0" fontId="45" fillId="0" borderId="49" xfId="0" applyFont="1" applyBorder="1" applyAlignment="1" applyProtection="1">
      <alignment horizontal="center" vertical="center"/>
      <protection hidden="1"/>
    </xf>
    <xf numFmtId="0" fontId="45" fillId="0" borderId="49" xfId="0" applyFont="1" applyBorder="1" applyAlignment="1" applyProtection="1">
      <alignment horizontal="center"/>
      <protection hidden="1"/>
    </xf>
    <xf numFmtId="0" fontId="60" fillId="0" borderId="0" xfId="0" applyFont="1" applyAlignment="1" applyProtection="1">
      <alignment horizontal="center" vertical="center"/>
      <protection hidden="1"/>
    </xf>
    <xf numFmtId="0" fontId="46" fillId="0" borderId="0" xfId="0" applyFont="1" applyAlignment="1">
      <alignment horizontal="right" vertical="center"/>
    </xf>
    <xf numFmtId="164" fontId="46" fillId="0" borderId="0" xfId="0" applyNumberFormat="1" applyFont="1" applyAlignment="1">
      <alignment horizontal="left" vertical="center"/>
    </xf>
    <xf numFmtId="165" fontId="40" fillId="0" borderId="0" xfId="0" applyNumberFormat="1" applyFont="1" applyAlignment="1" applyProtection="1">
      <alignment horizontal="center" vertical="center"/>
      <protection hidden="1"/>
    </xf>
    <xf numFmtId="0" fontId="43" fillId="0" borderId="0" xfId="0" applyFont="1" applyAlignment="1" applyProtection="1">
      <alignment horizontal="center"/>
      <protection hidden="1"/>
    </xf>
    <xf numFmtId="0" fontId="106" fillId="0" borderId="28" xfId="0" applyFont="1" applyBorder="1" applyAlignment="1" applyProtection="1">
      <alignment horizontal="left"/>
      <protection locked="0" hidden="1"/>
    </xf>
    <xf numFmtId="0" fontId="46" fillId="0" borderId="29" xfId="0" applyFont="1" applyBorder="1" applyAlignment="1" applyProtection="1">
      <alignment horizontal="center" vertical="center"/>
      <protection hidden="1"/>
    </xf>
    <xf numFmtId="49" fontId="44" fillId="0" borderId="28" xfId="0" applyNumberFormat="1" applyFont="1" applyBorder="1" applyAlignment="1" applyProtection="1">
      <alignment horizontal="center"/>
      <protection locked="0" hidden="1"/>
    </xf>
    <xf numFmtId="0" fontId="42" fillId="0" borderId="0" xfId="0" applyFont="1" applyAlignment="1" applyProtection="1">
      <alignment horizontal="center" vertical="center"/>
      <protection hidden="1"/>
    </xf>
    <xf numFmtId="4" fontId="42" fillId="46" borderId="69" xfId="0" applyNumberFormat="1" applyFont="1" applyFill="1" applyBorder="1" applyAlignment="1" applyProtection="1">
      <alignment horizontal="center" vertical="center"/>
      <protection hidden="1"/>
    </xf>
    <xf numFmtId="0" fontId="46" fillId="0" borderId="0" xfId="0" applyFont="1" applyAlignment="1" applyProtection="1">
      <alignment horizontal="right" vertical="center"/>
      <protection hidden="1"/>
    </xf>
    <xf numFmtId="0" fontId="44" fillId="0" borderId="40" xfId="0" applyFont="1" applyBorder="1" applyAlignment="1" applyProtection="1">
      <alignment horizontal="center" vertical="center"/>
      <protection locked="0" hidden="1"/>
    </xf>
    <xf numFmtId="0" fontId="44" fillId="0" borderId="35" xfId="0" applyFont="1" applyBorder="1" applyAlignment="1" applyProtection="1">
      <alignment horizontal="center" vertical="center"/>
      <protection locked="0" hidden="1"/>
    </xf>
    <xf numFmtId="0" fontId="44" fillId="0" borderId="41" xfId="0" applyFont="1" applyBorder="1" applyAlignment="1" applyProtection="1">
      <alignment horizontal="center" vertical="center"/>
      <protection locked="0" hidden="1"/>
    </xf>
    <xf numFmtId="0" fontId="46" fillId="0" borderId="45" xfId="0" applyFont="1" applyBorder="1" applyAlignment="1" applyProtection="1">
      <alignment horizontal="center" vertical="center"/>
      <protection hidden="1"/>
    </xf>
    <xf numFmtId="0" fontId="44" fillId="0" borderId="13" xfId="0" applyFont="1" applyBorder="1" applyAlignment="1" applyProtection="1">
      <alignment horizontal="center"/>
      <protection locked="0" hidden="1"/>
    </xf>
    <xf numFmtId="0" fontId="42" fillId="46" borderId="48" xfId="0" applyFont="1" applyFill="1" applyBorder="1" applyAlignment="1" applyProtection="1">
      <alignment horizontal="center" vertical="center"/>
      <protection hidden="1"/>
    </xf>
    <xf numFmtId="0" fontId="42" fillId="46" borderId="49" xfId="0" applyFont="1" applyFill="1" applyBorder="1" applyAlignment="1" applyProtection="1">
      <alignment horizontal="center" vertical="center"/>
      <protection hidden="1"/>
    </xf>
    <xf numFmtId="0" fontId="42" fillId="46" borderId="54" xfId="0" applyFont="1" applyFill="1" applyBorder="1" applyAlignment="1" applyProtection="1">
      <alignment horizontal="center" vertical="center"/>
      <protection hidden="1"/>
    </xf>
    <xf numFmtId="0" fontId="42" fillId="46" borderId="0" xfId="0" applyFont="1" applyFill="1" applyAlignment="1" applyProtection="1">
      <alignment horizontal="center" vertical="center"/>
      <protection hidden="1"/>
    </xf>
    <xf numFmtId="0" fontId="42" fillId="46" borderId="109" xfId="0" applyFont="1" applyFill="1" applyBorder="1" applyAlignment="1" applyProtection="1">
      <alignment horizontal="center" vertical="center"/>
      <protection hidden="1"/>
    </xf>
    <xf numFmtId="0" fontId="42" fillId="46" borderId="31" xfId="0" applyFont="1" applyFill="1" applyBorder="1" applyAlignment="1" applyProtection="1">
      <alignment horizontal="center" vertical="center"/>
      <protection hidden="1"/>
    </xf>
    <xf numFmtId="0" fontId="69" fillId="0" borderId="0" xfId="0" applyFont="1" applyAlignment="1">
      <alignment horizontal="center" vertical="center"/>
    </xf>
    <xf numFmtId="0" fontId="71" fillId="0" borderId="0" xfId="84" applyFont="1" applyBorder="1" applyAlignment="1" applyProtection="1">
      <alignment horizontal="left" vertical="center"/>
      <protection locked="0"/>
    </xf>
    <xf numFmtId="0" fontId="71" fillId="0" borderId="59" xfId="84" applyFont="1" applyBorder="1" applyAlignment="1" applyProtection="1">
      <alignment horizontal="left" vertical="center"/>
      <protection locked="0"/>
    </xf>
    <xf numFmtId="0" fontId="40" fillId="0" borderId="0" xfId="84" applyFont="1" applyFill="1" applyBorder="1" applyAlignment="1" applyProtection="1">
      <alignment horizontal="center" vertical="center" wrapText="1"/>
      <protection hidden="1"/>
    </xf>
    <xf numFmtId="0" fontId="40" fillId="0" borderId="59" xfId="84" applyFont="1" applyFill="1" applyBorder="1" applyAlignment="1" applyProtection="1">
      <alignment horizontal="center" vertical="center" wrapText="1"/>
      <protection hidden="1"/>
    </xf>
    <xf numFmtId="0" fontId="40" fillId="0" borderId="31" xfId="84" applyFont="1" applyFill="1" applyBorder="1" applyAlignment="1" applyProtection="1">
      <alignment horizontal="center" vertical="center"/>
      <protection hidden="1"/>
    </xf>
    <xf numFmtId="0" fontId="73" fillId="0" borderId="31" xfId="84" applyFont="1" applyBorder="1" applyAlignment="1" applyProtection="1">
      <alignment horizontal="center"/>
      <protection locked="0"/>
    </xf>
    <xf numFmtId="0" fontId="42" fillId="0" borderId="31" xfId="0" applyFont="1" applyBorder="1" applyAlignment="1" applyProtection="1">
      <alignment horizontal="center"/>
      <protection locked="0"/>
    </xf>
    <xf numFmtId="0" fontId="42" fillId="0" borderId="110" xfId="0" applyFont="1" applyBorder="1" applyAlignment="1" applyProtection="1">
      <alignment horizontal="center"/>
      <protection locked="0"/>
    </xf>
    <xf numFmtId="164" fontId="44" fillId="0" borderId="35" xfId="0" applyNumberFormat="1" applyFont="1" applyBorder="1" applyAlignment="1" applyProtection="1">
      <alignment horizontal="center"/>
      <protection locked="0"/>
    </xf>
    <xf numFmtId="0" fontId="42" fillId="46" borderId="50" xfId="0" applyFont="1" applyFill="1" applyBorder="1" applyAlignment="1" applyProtection="1">
      <alignment horizontal="center" vertical="center"/>
      <protection hidden="1"/>
    </xf>
    <xf numFmtId="0" fontId="42" fillId="46" borderId="51" xfId="0" applyFont="1" applyFill="1" applyBorder="1" applyAlignment="1" applyProtection="1">
      <alignment horizontal="center" vertical="center"/>
      <protection hidden="1"/>
    </xf>
    <xf numFmtId="0" fontId="42" fillId="0" borderId="54" xfId="0" applyFont="1" applyBorder="1" applyAlignment="1" applyProtection="1">
      <alignment horizontal="right" vertical="center"/>
      <protection hidden="1"/>
    </xf>
    <xf numFmtId="0" fontId="42" fillId="0" borderId="0" xfId="0" applyFont="1" applyAlignment="1" applyProtection="1">
      <alignment horizontal="right" vertical="center"/>
      <protection hidden="1"/>
    </xf>
    <xf numFmtId="0" fontId="65" fillId="0" borderId="0" xfId="0" applyFont="1" applyAlignment="1" applyProtection="1">
      <alignment horizontal="center" vertical="center"/>
      <protection hidden="1"/>
    </xf>
    <xf numFmtId="0" fontId="59" fillId="46" borderId="49" xfId="84" applyFont="1" applyFill="1" applyBorder="1" applyAlignment="1" applyProtection="1">
      <alignment horizontal="center" vertical="center"/>
      <protection locked="0" hidden="1"/>
    </xf>
    <xf numFmtId="0" fontId="51" fillId="46" borderId="49" xfId="84" applyFont="1" applyFill="1" applyBorder="1" applyAlignment="1" applyProtection="1">
      <alignment horizontal="center" vertical="center"/>
      <protection locked="0" hidden="1"/>
    </xf>
    <xf numFmtId="0" fontId="42" fillId="0" borderId="0" xfId="0" applyFont="1" applyAlignment="1" applyProtection="1">
      <alignment horizontal="center"/>
      <protection hidden="1"/>
    </xf>
    <xf numFmtId="0" fontId="44" fillId="0" borderId="35" xfId="0" applyFont="1" applyBorder="1" applyAlignment="1" applyProtection="1">
      <alignment horizontal="center"/>
      <protection locked="0"/>
    </xf>
    <xf numFmtId="0" fontId="40" fillId="0" borderId="0" xfId="0" applyFont="1" applyAlignment="1" applyProtection="1">
      <alignment horizontal="justify" vertical="center"/>
      <protection hidden="1"/>
    </xf>
    <xf numFmtId="0" fontId="40" fillId="0" borderId="49" xfId="84" applyFont="1" applyFill="1" applyBorder="1" applyAlignment="1" applyProtection="1">
      <alignment horizontal="center" vertical="center"/>
      <protection hidden="1"/>
    </xf>
    <xf numFmtId="4" fontId="42" fillId="0" borderId="51" xfId="0" applyNumberFormat="1" applyFont="1" applyBorder="1" applyAlignment="1" applyProtection="1">
      <alignment horizontal="center"/>
      <protection hidden="1"/>
    </xf>
    <xf numFmtId="4" fontId="42" fillId="0" borderId="0" xfId="0" applyNumberFormat="1" applyFont="1" applyAlignment="1" applyProtection="1">
      <alignment horizontal="center"/>
      <protection hidden="1"/>
    </xf>
    <xf numFmtId="0" fontId="40" fillId="0" borderId="0" xfId="0" applyFont="1" applyAlignment="1" applyProtection="1">
      <alignment horizontal="right"/>
      <protection hidden="1"/>
    </xf>
    <xf numFmtId="0" fontId="43" fillId="0" borderId="0" xfId="84" applyFont="1" applyFill="1" applyBorder="1" applyAlignment="1" applyProtection="1">
      <alignment horizontal="center" vertical="center"/>
      <protection hidden="1"/>
    </xf>
    <xf numFmtId="0" fontId="43" fillId="0" borderId="59" xfId="84" applyFont="1" applyFill="1" applyBorder="1" applyAlignment="1" applyProtection="1">
      <alignment horizontal="center" vertical="center"/>
      <protection hidden="1"/>
    </xf>
    <xf numFmtId="0" fontId="42" fillId="0" borderId="51" xfId="84" applyFont="1" applyFill="1" applyBorder="1" applyAlignment="1" applyProtection="1">
      <alignment horizontal="right" vertical="center"/>
      <protection hidden="1"/>
    </xf>
    <xf numFmtId="0" fontId="42" fillId="0" borderId="50" xfId="0" applyFont="1" applyBorder="1" applyAlignment="1" applyProtection="1">
      <alignment horizontal="right" vertical="center"/>
      <protection hidden="1"/>
    </xf>
    <xf numFmtId="0" fontId="42" fillId="0" borderId="51" xfId="0" applyFont="1" applyBorder="1" applyAlignment="1" applyProtection="1">
      <alignment horizontal="right" vertical="center"/>
      <protection hidden="1"/>
    </xf>
    <xf numFmtId="164" fontId="36" fillId="0" borderId="51" xfId="0" applyNumberFormat="1" applyFont="1" applyBorder="1" applyAlignment="1" applyProtection="1">
      <alignment horizontal="center"/>
      <protection hidden="1"/>
    </xf>
    <xf numFmtId="164" fontId="36" fillId="0" borderId="0" xfId="0" applyNumberFormat="1" applyFont="1" applyAlignment="1" applyProtection="1">
      <alignment horizontal="center" vertical="center"/>
      <protection hidden="1"/>
    </xf>
    <xf numFmtId="0" fontId="48" fillId="0" borderId="51" xfId="84" applyFont="1" applyBorder="1" applyAlignment="1" applyProtection="1">
      <alignment horizontal="left" vertical="center"/>
      <protection locked="0"/>
    </xf>
    <xf numFmtId="0" fontId="48" fillId="0" borderId="52" xfId="84" applyFont="1" applyBorder="1" applyAlignment="1" applyProtection="1">
      <alignment horizontal="left" vertical="center"/>
      <protection locked="0"/>
    </xf>
    <xf numFmtId="0" fontId="44" fillId="0" borderId="13" xfId="0" applyFont="1" applyBorder="1" applyAlignment="1" applyProtection="1">
      <alignment horizontal="left"/>
      <protection locked="0" hidden="1"/>
    </xf>
    <xf numFmtId="1" fontId="44" fillId="0" borderId="28" xfId="0" applyNumberFormat="1" applyFont="1" applyBorder="1" applyAlignment="1" applyProtection="1">
      <alignment horizontal="center"/>
      <protection locked="0" hidden="1"/>
    </xf>
    <xf numFmtId="0" fontId="44" fillId="0" borderId="28" xfId="0" applyFont="1" applyBorder="1" applyAlignment="1" applyProtection="1">
      <alignment horizontal="center"/>
      <protection locked="0" hidden="1"/>
    </xf>
    <xf numFmtId="0" fontId="44" fillId="0" borderId="40" xfId="0" applyFont="1" applyBorder="1" applyAlignment="1" applyProtection="1">
      <alignment horizontal="center"/>
      <protection locked="0"/>
    </xf>
    <xf numFmtId="0" fontId="44" fillId="0" borderId="41" xfId="0" applyFont="1" applyBorder="1" applyAlignment="1" applyProtection="1">
      <alignment horizontal="center"/>
      <protection locked="0"/>
    </xf>
    <xf numFmtId="0" fontId="46" fillId="0" borderId="0" xfId="0" applyFont="1" applyAlignment="1" applyProtection="1">
      <alignment horizontal="center" vertical="center"/>
      <protection hidden="1"/>
    </xf>
    <xf numFmtId="0" fontId="42" fillId="46" borderId="0" xfId="0" applyFont="1" applyFill="1" applyAlignment="1" applyProtection="1">
      <alignment horizontal="center" vertical="center" wrapText="1"/>
      <protection hidden="1"/>
    </xf>
    <xf numFmtId="0" fontId="42" fillId="46" borderId="51" xfId="0" applyFont="1" applyFill="1" applyBorder="1" applyAlignment="1" applyProtection="1">
      <alignment horizontal="center" vertical="center" wrapText="1"/>
      <protection hidden="1"/>
    </xf>
    <xf numFmtId="164" fontId="44" fillId="0" borderId="40" xfId="0" applyNumberFormat="1" applyFont="1" applyBorder="1" applyAlignment="1" applyProtection="1">
      <alignment horizontal="center" vertical="center"/>
      <protection locked="0" hidden="1"/>
    </xf>
    <xf numFmtId="164" fontId="44" fillId="0" borderId="35" xfId="0" applyNumberFormat="1" applyFont="1" applyBorder="1" applyAlignment="1" applyProtection="1">
      <alignment horizontal="center" vertical="center"/>
      <protection locked="0" hidden="1"/>
    </xf>
    <xf numFmtId="164" fontId="44" fillId="0" borderId="41" xfId="0" applyNumberFormat="1" applyFont="1" applyBorder="1" applyAlignment="1" applyProtection="1">
      <alignment horizontal="center" vertical="center"/>
      <protection locked="0" hidden="1"/>
    </xf>
    <xf numFmtId="0" fontId="44" fillId="48" borderId="0" xfId="0" applyFont="1" applyFill="1" applyAlignment="1" applyProtection="1">
      <alignment horizontal="center" vertical="center"/>
      <protection hidden="1"/>
    </xf>
    <xf numFmtId="0" fontId="45" fillId="0" borderId="68" xfId="0" applyFont="1" applyBorder="1" applyAlignment="1" applyProtection="1">
      <alignment horizontal="center" vertical="center"/>
      <protection hidden="1"/>
    </xf>
    <xf numFmtId="0" fontId="64" fillId="0" borderId="0" xfId="0" applyFont="1" applyAlignment="1" applyProtection="1">
      <alignment horizontal="center" vertical="center"/>
      <protection hidden="1"/>
    </xf>
    <xf numFmtId="0" fontId="44" fillId="0" borderId="46" xfId="0" applyFont="1" applyBorder="1" applyAlignment="1" applyProtection="1">
      <alignment horizontal="center" vertical="center"/>
      <protection locked="0" hidden="1"/>
    </xf>
    <xf numFmtId="0" fontId="44" fillId="0" borderId="47" xfId="0" applyFont="1" applyBorder="1" applyAlignment="1" applyProtection="1">
      <alignment horizontal="center" vertical="center"/>
      <protection locked="0" hidden="1"/>
    </xf>
    <xf numFmtId="164" fontId="42" fillId="0" borderId="0" xfId="0" applyNumberFormat="1" applyFont="1" applyAlignment="1" applyProtection="1">
      <alignment horizontal="left"/>
      <protection hidden="1"/>
    </xf>
    <xf numFmtId="0" fontId="42" fillId="0" borderId="23" xfId="0" applyFont="1" applyBorder="1" applyAlignment="1" applyProtection="1">
      <alignment horizontal="right"/>
      <protection hidden="1"/>
    </xf>
    <xf numFmtId="0" fontId="42" fillId="0" borderId="0" xfId="0" applyFont="1" applyAlignment="1" applyProtection="1">
      <alignment horizontal="right"/>
      <protection hidden="1"/>
    </xf>
    <xf numFmtId="0" fontId="62" fillId="0" borderId="23" xfId="0" applyFont="1" applyBorder="1" applyAlignment="1" applyProtection="1">
      <alignment horizontal="center"/>
      <protection hidden="1"/>
    </xf>
    <xf numFmtId="0" fontId="62" fillId="0" borderId="0" xfId="0" applyFont="1" applyAlignment="1" applyProtection="1">
      <alignment horizontal="center"/>
      <protection hidden="1"/>
    </xf>
    <xf numFmtId="0" fontId="62" fillId="0" borderId="24" xfId="0" applyFont="1" applyBorder="1" applyAlignment="1" applyProtection="1">
      <alignment horizontal="center"/>
      <protection hidden="1"/>
    </xf>
    <xf numFmtId="0" fontId="42" fillId="46" borderId="21" xfId="0" applyFont="1" applyFill="1" applyBorder="1" applyAlignment="1" applyProtection="1">
      <alignment horizontal="center" vertical="center"/>
      <protection hidden="1"/>
    </xf>
    <xf numFmtId="0" fontId="42" fillId="0" borderId="55" xfId="0" applyFont="1" applyBorder="1" applyAlignment="1" applyProtection="1">
      <alignment horizontal="right"/>
      <protection hidden="1"/>
    </xf>
    <xf numFmtId="0" fontId="42" fillId="0" borderId="51" xfId="0" applyFont="1" applyBorder="1" applyAlignment="1" applyProtection="1">
      <alignment horizontal="right"/>
      <protection hidden="1"/>
    </xf>
    <xf numFmtId="0" fontId="40" fillId="0" borderId="0" xfId="0" applyFont="1" applyAlignment="1" applyProtection="1">
      <alignment horizontal="center"/>
      <protection hidden="1"/>
    </xf>
    <xf numFmtId="0" fontId="40" fillId="0" borderId="60" xfId="0" applyFont="1" applyBorder="1" applyAlignment="1" applyProtection="1">
      <alignment horizontal="center"/>
      <protection hidden="1"/>
    </xf>
    <xf numFmtId="0" fontId="40" fillId="0" borderId="54" xfId="0" applyFont="1" applyBorder="1" applyAlignment="1" applyProtection="1">
      <alignment horizontal="center" vertical="center"/>
      <protection hidden="1"/>
    </xf>
    <xf numFmtId="0" fontId="40" fillId="0" borderId="0" xfId="0" applyFont="1" applyAlignment="1" applyProtection="1">
      <alignment horizontal="center" vertical="center"/>
      <protection hidden="1"/>
    </xf>
    <xf numFmtId="0" fontId="44" fillId="0" borderId="73" xfId="0" quotePrefix="1" applyFont="1" applyBorder="1" applyAlignment="1" applyProtection="1">
      <alignment horizontal="center"/>
      <protection locked="0"/>
    </xf>
    <xf numFmtId="0" fontId="107" fillId="0" borderId="0" xfId="0" applyFont="1" applyAlignment="1" applyProtection="1">
      <alignment horizontal="center" vertical="center" wrapText="1"/>
      <protection hidden="1"/>
    </xf>
    <xf numFmtId="0" fontId="29" fillId="46" borderId="49" xfId="84" applyFill="1" applyBorder="1" applyAlignment="1" applyProtection="1">
      <alignment horizontal="center" vertical="center"/>
      <protection locked="0" hidden="1"/>
    </xf>
    <xf numFmtId="4" fontId="65" fillId="0" borderId="36" xfId="0" applyNumberFormat="1" applyFont="1" applyBorder="1" applyAlignment="1" applyProtection="1">
      <alignment horizontal="center" vertical="center"/>
      <protection hidden="1"/>
    </xf>
    <xf numFmtId="0" fontId="65" fillId="0" borderId="54" xfId="0" applyFont="1" applyBorder="1" applyAlignment="1" applyProtection="1">
      <alignment horizontal="right" vertical="center"/>
      <protection hidden="1"/>
    </xf>
    <xf numFmtId="0" fontId="65" fillId="0" borderId="0" xfId="0" applyFont="1" applyAlignment="1" applyProtection="1">
      <alignment horizontal="right" vertical="center"/>
      <protection hidden="1"/>
    </xf>
    <xf numFmtId="0" fontId="40" fillId="0" borderId="29" xfId="0" applyFont="1" applyBorder="1" applyAlignment="1" applyProtection="1">
      <alignment horizontal="right"/>
      <protection hidden="1"/>
    </xf>
    <xf numFmtId="4" fontId="65" fillId="0" borderId="37" xfId="0" applyNumberFormat="1" applyFont="1" applyBorder="1" applyAlignment="1" applyProtection="1">
      <alignment horizontal="center" vertical="center"/>
      <protection hidden="1"/>
    </xf>
    <xf numFmtId="0" fontId="44" fillId="0" borderId="91" xfId="0" applyFont="1" applyBorder="1" applyAlignment="1" applyProtection="1">
      <alignment horizontal="center"/>
      <protection locked="0" hidden="1"/>
    </xf>
    <xf numFmtId="0" fontId="40" fillId="0" borderId="0" xfId="83" applyFont="1" applyAlignment="1" applyProtection="1">
      <alignment horizontal="justify" vertical="center"/>
      <protection hidden="1"/>
    </xf>
    <xf numFmtId="0" fontId="48" fillId="0" borderId="0" xfId="84" applyFont="1" applyFill="1" applyBorder="1" applyAlignment="1" applyProtection="1">
      <alignment horizontal="center" vertical="center"/>
      <protection locked="0"/>
    </xf>
    <xf numFmtId="0" fontId="51" fillId="0" borderId="0" xfId="84" applyFont="1" applyFill="1" applyBorder="1" applyAlignment="1" applyProtection="1">
      <alignment horizontal="center" vertical="center"/>
      <protection locked="0"/>
    </xf>
    <xf numFmtId="0" fontId="32" fillId="0" borderId="0" xfId="85" applyFont="1" applyAlignment="1" applyProtection="1">
      <alignment horizontal="right" vertical="center"/>
      <protection hidden="1"/>
    </xf>
    <xf numFmtId="0" fontId="31" fillId="46" borderId="0" xfId="85" applyFont="1" applyFill="1" applyAlignment="1" applyProtection="1">
      <alignment horizontal="center" vertical="center"/>
      <protection locked="0" hidden="1"/>
    </xf>
    <xf numFmtId="0" fontId="32" fillId="0" borderId="0" xfId="85" applyFont="1" applyAlignment="1" applyProtection="1">
      <alignment horizontal="justify" vertical="top"/>
      <protection hidden="1"/>
    </xf>
    <xf numFmtId="0" fontId="32" fillId="0" borderId="0" xfId="85" applyFont="1" applyAlignment="1" applyProtection="1">
      <alignment horizontal="justify" vertical="center"/>
      <protection hidden="1"/>
    </xf>
    <xf numFmtId="0" fontId="32" fillId="0" borderId="0" xfId="85" applyFont="1" applyAlignment="1" applyProtection="1">
      <alignment horizontal="right"/>
      <protection hidden="1"/>
    </xf>
    <xf numFmtId="0" fontId="32" fillId="0" borderId="44" xfId="85" applyFont="1" applyBorder="1" applyAlignment="1" applyProtection="1">
      <alignment horizontal="justify" vertical="top"/>
      <protection hidden="1"/>
    </xf>
    <xf numFmtId="0" fontId="32" fillId="0" borderId="44" xfId="85" applyFont="1" applyBorder="1" applyAlignment="1" applyProtection="1">
      <alignment horizontal="justify" vertical="center"/>
      <protection hidden="1"/>
    </xf>
    <xf numFmtId="0" fontId="31" fillId="0" borderId="0" xfId="85" applyFont="1" applyAlignment="1" applyProtection="1">
      <alignment horizontal="center"/>
      <protection hidden="1"/>
    </xf>
    <xf numFmtId="0" fontId="48" fillId="0" borderId="0" xfId="84" applyFont="1" applyBorder="1" applyAlignment="1" applyProtection="1">
      <alignment horizontal="center" vertical="center"/>
      <protection locked="0" hidden="1"/>
    </xf>
    <xf numFmtId="0" fontId="69" fillId="0" borderId="0" xfId="85" applyFont="1" applyAlignment="1" applyProtection="1">
      <alignment horizontal="justify" vertical="center"/>
      <protection hidden="1"/>
    </xf>
    <xf numFmtId="0" fontId="40" fillId="0" borderId="80" xfId="83" applyFont="1" applyBorder="1" applyAlignment="1" applyProtection="1">
      <alignment horizontal="center" vertical="center"/>
      <protection hidden="1"/>
    </xf>
    <xf numFmtId="0" fontId="40" fillId="0" borderId="82" xfId="83" applyFont="1" applyBorder="1" applyAlignment="1" applyProtection="1">
      <alignment horizontal="center" vertical="center"/>
      <protection hidden="1"/>
    </xf>
    <xf numFmtId="0" fontId="40" fillId="0" borderId="81" xfId="83" applyFont="1" applyBorder="1" applyAlignment="1" applyProtection="1">
      <alignment horizontal="center" vertical="center"/>
      <protection hidden="1"/>
    </xf>
    <xf numFmtId="165" fontId="32" fillId="0" borderId="80" xfId="83" applyNumberFormat="1" applyFont="1" applyBorder="1" applyAlignment="1">
      <alignment horizontal="center"/>
    </xf>
    <xf numFmtId="165" fontId="32" fillId="0" borderId="81" xfId="83" applyNumberFormat="1" applyFont="1" applyBorder="1" applyAlignment="1">
      <alignment horizontal="center"/>
    </xf>
    <xf numFmtId="0" fontId="32" fillId="0" borderId="80" xfId="83" applyFont="1" applyBorder="1" applyAlignment="1">
      <alignment horizontal="center"/>
    </xf>
    <xf numFmtId="0" fontId="32" fillId="0" borderId="81" xfId="83" applyFont="1" applyBorder="1" applyAlignment="1">
      <alignment horizontal="center"/>
    </xf>
    <xf numFmtId="8" fontId="32" fillId="0" borderId="80" xfId="83" applyNumberFormat="1" applyFont="1" applyBorder="1" applyAlignment="1">
      <alignment horizontal="center"/>
    </xf>
    <xf numFmtId="8" fontId="32" fillId="0" borderId="81" xfId="83" applyNumberFormat="1" applyFont="1" applyBorder="1" applyAlignment="1">
      <alignment horizontal="center"/>
    </xf>
    <xf numFmtId="0" fontId="31" fillId="0" borderId="77" xfId="85" applyFont="1" applyBorder="1" applyAlignment="1" applyProtection="1">
      <alignment horizontal="center" vertical="center"/>
      <protection hidden="1"/>
    </xf>
    <xf numFmtId="0" fontId="31" fillId="0" borderId="78" xfId="85" applyFont="1" applyBorder="1" applyAlignment="1" applyProtection="1">
      <alignment horizontal="center" vertical="center"/>
      <protection hidden="1"/>
    </xf>
    <xf numFmtId="0" fontId="32" fillId="0" borderId="80" xfId="85" applyFont="1" applyBorder="1" applyAlignment="1" applyProtection="1">
      <alignment horizontal="center"/>
      <protection hidden="1"/>
    </xf>
    <xf numFmtId="0" fontId="32" fillId="0" borderId="82" xfId="85" applyFont="1" applyBorder="1" applyAlignment="1" applyProtection="1">
      <alignment horizontal="center"/>
      <protection hidden="1"/>
    </xf>
    <xf numFmtId="0" fontId="32" fillId="0" borderId="81" xfId="85" applyFont="1" applyBorder="1" applyAlignment="1" applyProtection="1">
      <alignment horizontal="center"/>
      <protection hidden="1"/>
    </xf>
    <xf numFmtId="0" fontId="32" fillId="0" borderId="0" xfId="85" applyFont="1" applyAlignment="1" applyProtection="1">
      <alignment horizontal="center" vertical="center"/>
      <protection hidden="1"/>
    </xf>
    <xf numFmtId="0" fontId="71" fillId="0" borderId="0" xfId="88" applyFont="1" applyAlignment="1" applyProtection="1">
      <alignment horizontal="left" vertical="top"/>
      <protection locked="0" hidden="1"/>
    </xf>
    <xf numFmtId="164" fontId="31" fillId="0" borderId="0" xfId="83" applyNumberFormat="1" applyFont="1" applyAlignment="1" applyProtection="1">
      <alignment horizontal="left"/>
      <protection locked="0" hidden="1"/>
    </xf>
    <xf numFmtId="164" fontId="31" fillId="0" borderId="0" xfId="83" applyNumberFormat="1" applyFont="1" applyAlignment="1" applyProtection="1">
      <alignment horizontal="left" vertical="center"/>
      <protection locked="0" hidden="1"/>
    </xf>
    <xf numFmtId="0" fontId="31" fillId="0" borderId="0" xfId="85" applyFont="1" applyAlignment="1" applyProtection="1">
      <alignment horizontal="left" vertical="center"/>
      <protection hidden="1"/>
    </xf>
    <xf numFmtId="0" fontId="71" fillId="0" borderId="0" xfId="88" applyFont="1" applyAlignment="1" applyProtection="1">
      <alignment horizontal="center"/>
      <protection locked="0" hidden="1"/>
    </xf>
    <xf numFmtId="0" fontId="32" fillId="0" borderId="0" xfId="90" applyFont="1" applyAlignment="1" applyProtection="1">
      <alignment horizontal="justify" vertical="center" wrapText="1"/>
      <protection hidden="1"/>
    </xf>
    <xf numFmtId="0" fontId="35" fillId="0" borderId="0" xfId="85" applyFont="1" applyAlignment="1" applyProtection="1">
      <alignment horizontal="center" vertical="center"/>
      <protection hidden="1"/>
    </xf>
    <xf numFmtId="0" fontId="71" fillId="0" borderId="0" xfId="88" applyFont="1" applyAlignment="1" applyProtection="1">
      <alignment horizontal="center" vertical="center"/>
      <protection locked="0" hidden="1"/>
    </xf>
    <xf numFmtId="164" fontId="31" fillId="0" borderId="0" xfId="85" applyNumberFormat="1" applyFont="1" applyAlignment="1" applyProtection="1">
      <alignment horizontal="left"/>
      <protection hidden="1"/>
    </xf>
    <xf numFmtId="0" fontId="32" fillId="0" borderId="0" xfId="85" applyFont="1" applyAlignment="1" applyProtection="1">
      <alignment horizontal="justify" vertical="center" wrapText="1"/>
      <protection hidden="1"/>
    </xf>
    <xf numFmtId="0" fontId="32" fillId="0" borderId="0" xfId="83" applyFont="1" applyAlignment="1" applyProtection="1">
      <alignment horizontal="center" vertical="center"/>
      <protection hidden="1"/>
    </xf>
    <xf numFmtId="0" fontId="51" fillId="0" borderId="0" xfId="84" applyFont="1" applyFill="1" applyBorder="1" applyAlignment="1" applyProtection="1">
      <alignment horizontal="center" vertical="center"/>
      <protection locked="0" hidden="1"/>
    </xf>
    <xf numFmtId="164" fontId="32" fillId="0" borderId="0" xfId="85" applyNumberFormat="1" applyFont="1" applyAlignment="1" applyProtection="1">
      <alignment horizontal="center" vertical="center"/>
      <protection hidden="1"/>
    </xf>
    <xf numFmtId="164" fontId="81" fillId="0" borderId="37" xfId="85" applyNumberFormat="1" applyFont="1" applyBorder="1" applyAlignment="1" applyProtection="1">
      <alignment horizontal="center" vertical="center"/>
      <protection hidden="1"/>
    </xf>
    <xf numFmtId="0" fontId="82" fillId="0" borderId="0" xfId="85" applyFont="1" applyAlignment="1" applyProtection="1">
      <alignment horizontal="center"/>
      <protection hidden="1"/>
    </xf>
    <xf numFmtId="8" fontId="32" fillId="0" borderId="0" xfId="85" applyNumberFormat="1" applyFont="1" applyAlignment="1" applyProtection="1">
      <alignment horizontal="center"/>
      <protection hidden="1"/>
    </xf>
    <xf numFmtId="0" fontId="32" fillId="0" borderId="0" xfId="85" applyFont="1" applyAlignment="1" applyProtection="1">
      <alignment horizontal="center"/>
      <protection hidden="1"/>
    </xf>
    <xf numFmtId="0" fontId="82" fillId="0" borderId="0" xfId="85" applyFont="1" applyAlignment="1" applyProtection="1">
      <alignment horizontal="right"/>
      <protection hidden="1"/>
    </xf>
    <xf numFmtId="164" fontId="81" fillId="0" borderId="75" xfId="85" applyNumberFormat="1" applyFont="1" applyBorder="1" applyAlignment="1" applyProtection="1">
      <alignment horizontal="center" vertical="center"/>
      <protection hidden="1"/>
    </xf>
    <xf numFmtId="0" fontId="69" fillId="0" borderId="0" xfId="85" applyFont="1" applyAlignment="1" applyProtection="1">
      <alignment horizontal="center" vertical="center"/>
      <protection hidden="1"/>
    </xf>
    <xf numFmtId="0" fontId="69" fillId="0" borderId="62" xfId="85" applyFont="1" applyBorder="1" applyAlignment="1" applyProtection="1">
      <alignment horizontal="center" vertical="center"/>
      <protection hidden="1"/>
    </xf>
    <xf numFmtId="0" fontId="69" fillId="0" borderId="68" xfId="85" applyFont="1" applyBorder="1" applyAlignment="1" applyProtection="1">
      <alignment horizontal="center" vertical="center"/>
      <protection hidden="1"/>
    </xf>
    <xf numFmtId="0" fontId="69" fillId="0" borderId="63" xfId="85" applyFont="1" applyBorder="1" applyAlignment="1" applyProtection="1">
      <alignment horizontal="center" vertical="center"/>
      <protection hidden="1"/>
    </xf>
    <xf numFmtId="0" fontId="69" fillId="0" borderId="64" xfId="85" applyFont="1" applyBorder="1" applyAlignment="1" applyProtection="1">
      <alignment horizontal="center" vertical="center"/>
      <protection hidden="1"/>
    </xf>
    <xf numFmtId="0" fontId="69" fillId="0" borderId="65" xfId="85" applyFont="1" applyBorder="1" applyAlignment="1" applyProtection="1">
      <alignment horizontal="center" vertical="center"/>
      <protection hidden="1"/>
    </xf>
    <xf numFmtId="0" fontId="69" fillId="0" borderId="66" xfId="85" applyFont="1" applyBorder="1" applyAlignment="1" applyProtection="1">
      <alignment horizontal="center" vertical="center"/>
      <protection hidden="1"/>
    </xf>
    <xf numFmtId="0" fontId="69" fillId="0" borderId="30" xfId="85" applyFont="1" applyBorder="1" applyAlignment="1" applyProtection="1">
      <alignment horizontal="center" vertical="center"/>
      <protection hidden="1"/>
    </xf>
    <xf numFmtId="0" fontId="69" fillId="0" borderId="67" xfId="85" applyFont="1" applyBorder="1" applyAlignment="1" applyProtection="1">
      <alignment horizontal="center" vertical="center"/>
      <protection hidden="1"/>
    </xf>
    <xf numFmtId="0" fontId="76" fillId="0" borderId="0" xfId="85" applyFont="1" applyAlignment="1" applyProtection="1">
      <alignment horizontal="center" vertical="center"/>
      <protection locked="0" hidden="1"/>
    </xf>
    <xf numFmtId="0" fontId="31" fillId="0" borderId="74" xfId="85" applyFont="1" applyBorder="1" applyAlignment="1" applyProtection="1">
      <alignment horizontal="right"/>
      <protection hidden="1"/>
    </xf>
    <xf numFmtId="0" fontId="31" fillId="0" borderId="75" xfId="85" applyFont="1" applyBorder="1" applyAlignment="1" applyProtection="1">
      <alignment horizontal="right"/>
      <protection hidden="1"/>
    </xf>
    <xf numFmtId="0" fontId="31" fillId="0" borderId="76" xfId="85" applyFont="1" applyBorder="1" applyAlignment="1" applyProtection="1">
      <alignment horizontal="right"/>
      <protection hidden="1"/>
    </xf>
    <xf numFmtId="0" fontId="79" fillId="0" borderId="0" xfId="84" applyFont="1" applyAlignment="1" applyProtection="1">
      <alignment horizontal="center" vertical="center"/>
      <protection locked="0"/>
    </xf>
    <xf numFmtId="0" fontId="78" fillId="46" borderId="0" xfId="94" applyFont="1" applyFill="1" applyAlignment="1" applyProtection="1">
      <alignment horizontal="center" vertical="center"/>
      <protection locked="0" hidden="1"/>
    </xf>
    <xf numFmtId="0" fontId="87" fillId="0" borderId="0" xfId="84" applyFont="1" applyFill="1" applyBorder="1" applyAlignment="1" applyProtection="1">
      <alignment horizontal="left" vertical="center"/>
      <protection locked="0" hidden="1"/>
    </xf>
    <xf numFmtId="0" fontId="90" fillId="0" borderId="0" xfId="84" applyFont="1" applyFill="1" applyBorder="1" applyAlignment="1" applyProtection="1">
      <alignment horizontal="left" vertical="center"/>
      <protection locked="0" hidden="1"/>
    </xf>
    <xf numFmtId="0" fontId="32" fillId="0" borderId="0" xfId="94" applyFont="1" applyAlignment="1" applyProtection="1">
      <alignment horizontal="justify" vertical="center"/>
      <protection hidden="1"/>
    </xf>
    <xf numFmtId="0" fontId="76" fillId="0" borderId="0" xfId="94" applyFont="1" applyAlignment="1" applyProtection="1">
      <alignment horizontal="center" vertical="center"/>
      <protection locked="0" hidden="1"/>
    </xf>
    <xf numFmtId="0" fontId="31" fillId="46" borderId="0" xfId="94" applyFont="1" applyFill="1" applyAlignment="1" applyProtection="1">
      <alignment horizontal="left" vertical="top"/>
      <protection locked="0" hidden="1"/>
    </xf>
    <xf numFmtId="0" fontId="32" fillId="0" borderId="0" xfId="94" applyFont="1" applyAlignment="1" applyProtection="1">
      <alignment horizontal="justify" vertical="top"/>
      <protection hidden="1"/>
    </xf>
    <xf numFmtId="0" fontId="40" fillId="0" borderId="0" xfId="94" applyFont="1" applyAlignment="1" applyProtection="1">
      <alignment horizontal="justify" vertical="top"/>
      <protection hidden="1"/>
    </xf>
    <xf numFmtId="0" fontId="40" fillId="0" borderId="0" xfId="94" applyFont="1" applyAlignment="1" applyProtection="1">
      <alignment horizontal="justify" vertical="center"/>
      <protection hidden="1"/>
    </xf>
    <xf numFmtId="0" fontId="32" fillId="0" borderId="0" xfId="94" applyFont="1" applyAlignment="1" applyProtection="1">
      <alignment horizontal="left" vertical="top" wrapText="1"/>
      <protection hidden="1"/>
    </xf>
    <xf numFmtId="0" fontId="32" fillId="0" borderId="0" xfId="94" applyFont="1" applyAlignment="1" applyProtection="1">
      <alignment horizontal="left" vertical="top"/>
      <protection hidden="1"/>
    </xf>
  </cellXfs>
  <cellStyles count="96">
    <cellStyle name="Accent1 - 20%" xfId="2" xr:uid="{00000000-0005-0000-0000-000001000000}"/>
    <cellStyle name="Accent1 - 40%" xfId="3" xr:uid="{00000000-0005-0000-0000-000002000000}"/>
    <cellStyle name="Accent1 - 60%" xfId="4" xr:uid="{00000000-0005-0000-0000-000003000000}"/>
    <cellStyle name="Accent2 - 20%" xfId="6" xr:uid="{00000000-0005-0000-0000-000005000000}"/>
    <cellStyle name="Accent2 - 40%" xfId="7" xr:uid="{00000000-0005-0000-0000-000006000000}"/>
    <cellStyle name="Accent2 - 60%" xfId="8" xr:uid="{00000000-0005-0000-0000-000007000000}"/>
    <cellStyle name="Accent3 - 20%" xfId="10" xr:uid="{00000000-0005-0000-0000-000009000000}"/>
    <cellStyle name="Accent3 - 40%" xfId="11" xr:uid="{00000000-0005-0000-0000-00000A000000}"/>
    <cellStyle name="Accent3 - 60%" xfId="12" xr:uid="{00000000-0005-0000-0000-00000B000000}"/>
    <cellStyle name="Accent4 - 20%" xfId="14" xr:uid="{00000000-0005-0000-0000-00000D000000}"/>
    <cellStyle name="Accent4 - 40%" xfId="15" xr:uid="{00000000-0005-0000-0000-00000E000000}"/>
    <cellStyle name="Accent4 - 60%" xfId="16" xr:uid="{00000000-0005-0000-0000-00000F000000}"/>
    <cellStyle name="Accent5 - 20%" xfId="18" xr:uid="{00000000-0005-0000-0000-000011000000}"/>
    <cellStyle name="Accent5 - 40%" xfId="19" xr:uid="{00000000-0005-0000-0000-000012000000}"/>
    <cellStyle name="Accent5 - 60%" xfId="20" xr:uid="{00000000-0005-0000-0000-000013000000}"/>
    <cellStyle name="Accent6 - 20%" xfId="22" xr:uid="{00000000-0005-0000-0000-000015000000}"/>
    <cellStyle name="Accent6 - 40%" xfId="23" xr:uid="{00000000-0005-0000-0000-000016000000}"/>
    <cellStyle name="Accent6 - 60%" xfId="24" xr:uid="{00000000-0005-0000-0000-000017000000}"/>
    <cellStyle name="Cabeçalho 1" xfId="32" builtinId="16" customBuiltin="1"/>
    <cellStyle name="Cabeçalho 2" xfId="33" builtinId="17" customBuiltin="1"/>
    <cellStyle name="Cabeçalho 3" xfId="34" builtinId="18" customBuiltin="1"/>
    <cellStyle name="Cabeçalho 4" xfId="35" builtinId="19" customBuiltin="1"/>
    <cellStyle name="Cálculo" xfId="26" builtinId="22" customBuiltin="1"/>
    <cellStyle name="Célula Ligada" xfId="37" builtinId="24" customBuiltin="1"/>
    <cellStyle name="Cor1" xfId="1" builtinId="29" customBuiltin="1"/>
    <cellStyle name="Cor2" xfId="5" builtinId="33" customBuiltin="1"/>
    <cellStyle name="Cor3" xfId="9" builtinId="37" customBuiltin="1"/>
    <cellStyle name="Cor4" xfId="13" builtinId="41" customBuiltin="1"/>
    <cellStyle name="Cor5" xfId="17" builtinId="45" customBuiltin="1"/>
    <cellStyle name="Cor6" xfId="21" builtinId="49" customBuiltin="1"/>
    <cellStyle name="Correto" xfId="31" builtinId="26" customBuiltin="1"/>
    <cellStyle name="Emphasis 1" xfId="28" xr:uid="{00000000-0005-0000-0000-00001B000000}"/>
    <cellStyle name="Emphasis 2" xfId="29" xr:uid="{00000000-0005-0000-0000-00001C000000}"/>
    <cellStyle name="Emphasis 3" xfId="30" xr:uid="{00000000-0005-0000-0000-00001D000000}"/>
    <cellStyle name="Entrada" xfId="36" builtinId="20" customBuiltin="1"/>
    <cellStyle name="Hiperligação" xfId="84" builtinId="8"/>
    <cellStyle name="Hyperlink 2" xfId="86" xr:uid="{00000000-0005-0000-0000-000024000000}"/>
    <cellStyle name="Hyperlink 3" xfId="88" xr:uid="{00000000-0005-0000-0000-000025000000}"/>
    <cellStyle name="Incorreto" xfId="25" builtinId="27" customBuiltin="1"/>
    <cellStyle name="Neutro" xfId="38" builtinId="28" customBuiltin="1"/>
    <cellStyle name="Normal" xfId="0" builtinId="0"/>
    <cellStyle name="Normal 2" xfId="83" xr:uid="{00000000-0005-0000-0000-00002A000000}"/>
    <cellStyle name="Normal 2 2" xfId="91" xr:uid="{00000000-0005-0000-0000-00002B000000}"/>
    <cellStyle name="Normal 3" xfId="85" xr:uid="{00000000-0005-0000-0000-00002C000000}"/>
    <cellStyle name="Normal 3 2" xfId="92" xr:uid="{00000000-0005-0000-0000-00002D000000}"/>
    <cellStyle name="Normal 4" xfId="87" xr:uid="{00000000-0005-0000-0000-00002E000000}"/>
    <cellStyle name="Normal 4 2" xfId="90" xr:uid="{00000000-0005-0000-0000-00002F000000}"/>
    <cellStyle name="Normal 4 3" xfId="94" xr:uid="{00000000-0005-0000-0000-000030000000}"/>
    <cellStyle name="Normal 5" xfId="89" xr:uid="{00000000-0005-0000-0000-000031000000}"/>
    <cellStyle name="Normal 6" xfId="93" xr:uid="{00000000-0005-0000-0000-000032000000}"/>
    <cellStyle name="Normal 6 2" xfId="95" xr:uid="{00000000-0005-0000-0000-000033000000}"/>
    <cellStyle name="Nota" xfId="39" builtinId="10" customBuiltin="1"/>
    <cellStyle name="Saída" xfId="40" builtinId="21" customBuiltin="1"/>
    <cellStyle name="SAPBEXaggData" xfId="41" xr:uid="{00000000-0005-0000-0000-000036000000}"/>
    <cellStyle name="SAPBEXaggDataEmph" xfId="42" xr:uid="{00000000-0005-0000-0000-000037000000}"/>
    <cellStyle name="SAPBEXaggItem" xfId="43" xr:uid="{00000000-0005-0000-0000-000038000000}"/>
    <cellStyle name="SAPBEXaggItemX" xfId="44" xr:uid="{00000000-0005-0000-0000-000039000000}"/>
    <cellStyle name="SAPBEXchaText" xfId="45" xr:uid="{00000000-0005-0000-0000-00003A000000}"/>
    <cellStyle name="SAPBEXexcBad7" xfId="46" xr:uid="{00000000-0005-0000-0000-00003B000000}"/>
    <cellStyle name="SAPBEXexcBad8" xfId="47" xr:uid="{00000000-0005-0000-0000-00003C000000}"/>
    <cellStyle name="SAPBEXexcBad9" xfId="48" xr:uid="{00000000-0005-0000-0000-00003D000000}"/>
    <cellStyle name="SAPBEXexcCritical4" xfId="49" xr:uid="{00000000-0005-0000-0000-00003E000000}"/>
    <cellStyle name="SAPBEXexcCritical5" xfId="50" xr:uid="{00000000-0005-0000-0000-00003F000000}"/>
    <cellStyle name="SAPBEXexcCritical6" xfId="51" xr:uid="{00000000-0005-0000-0000-000040000000}"/>
    <cellStyle name="SAPBEXexcGood1" xfId="52" xr:uid="{00000000-0005-0000-0000-000041000000}"/>
    <cellStyle name="SAPBEXexcGood2" xfId="53" xr:uid="{00000000-0005-0000-0000-000042000000}"/>
    <cellStyle name="SAPBEXexcGood3" xfId="54" xr:uid="{00000000-0005-0000-0000-000043000000}"/>
    <cellStyle name="SAPBEXfilterDrill" xfId="55" xr:uid="{00000000-0005-0000-0000-000044000000}"/>
    <cellStyle name="SAPBEXfilterItem" xfId="56" xr:uid="{00000000-0005-0000-0000-000045000000}"/>
    <cellStyle name="SAPBEXfilterText" xfId="57" xr:uid="{00000000-0005-0000-0000-000046000000}"/>
    <cellStyle name="SAPBEXformats" xfId="58" xr:uid="{00000000-0005-0000-0000-000047000000}"/>
    <cellStyle name="SAPBEXheaderItem" xfId="59" xr:uid="{00000000-0005-0000-0000-000048000000}"/>
    <cellStyle name="SAPBEXheaderText" xfId="60" xr:uid="{00000000-0005-0000-0000-000049000000}"/>
    <cellStyle name="SAPBEXHLevel0" xfId="61" xr:uid="{00000000-0005-0000-0000-00004A000000}"/>
    <cellStyle name="SAPBEXHLevel0X" xfId="62" xr:uid="{00000000-0005-0000-0000-00004B000000}"/>
    <cellStyle name="SAPBEXHLevel1" xfId="63" xr:uid="{00000000-0005-0000-0000-00004C000000}"/>
    <cellStyle name="SAPBEXHLevel1X" xfId="64" xr:uid="{00000000-0005-0000-0000-00004D000000}"/>
    <cellStyle name="SAPBEXHLevel2" xfId="65" xr:uid="{00000000-0005-0000-0000-00004E000000}"/>
    <cellStyle name="SAPBEXHLevel2X" xfId="66" xr:uid="{00000000-0005-0000-0000-00004F000000}"/>
    <cellStyle name="SAPBEXHLevel3" xfId="67" xr:uid="{00000000-0005-0000-0000-000050000000}"/>
    <cellStyle name="SAPBEXHLevel3X" xfId="68" xr:uid="{00000000-0005-0000-0000-000051000000}"/>
    <cellStyle name="SAPBEXinputData" xfId="69" xr:uid="{00000000-0005-0000-0000-000052000000}"/>
    <cellStyle name="SAPBEXresData" xfId="70" xr:uid="{00000000-0005-0000-0000-000053000000}"/>
    <cellStyle name="SAPBEXresDataEmph" xfId="71" xr:uid="{00000000-0005-0000-0000-000054000000}"/>
    <cellStyle name="SAPBEXresItem" xfId="72" xr:uid="{00000000-0005-0000-0000-000055000000}"/>
    <cellStyle name="SAPBEXresItemX" xfId="73" xr:uid="{00000000-0005-0000-0000-000056000000}"/>
    <cellStyle name="SAPBEXstdData" xfId="74" xr:uid="{00000000-0005-0000-0000-000057000000}"/>
    <cellStyle name="SAPBEXstdDataEmph" xfId="75" xr:uid="{00000000-0005-0000-0000-000058000000}"/>
    <cellStyle name="SAPBEXstdItem" xfId="76" xr:uid="{00000000-0005-0000-0000-000059000000}"/>
    <cellStyle name="SAPBEXstdItemX" xfId="77" xr:uid="{00000000-0005-0000-0000-00005A000000}"/>
    <cellStyle name="SAPBEXtitle" xfId="78" xr:uid="{00000000-0005-0000-0000-00005B000000}"/>
    <cellStyle name="SAPBEXundefined" xfId="79" xr:uid="{00000000-0005-0000-0000-00005C000000}"/>
    <cellStyle name="Sheet Title" xfId="80" xr:uid="{00000000-0005-0000-0000-00005D000000}"/>
    <cellStyle name="Texto de Aviso" xfId="82" builtinId="11" customBuiltin="1"/>
    <cellStyle name="Total" xfId="81" builtinId="25" customBuiltin="1"/>
    <cellStyle name="Verificar Célula" xfId="27" builtinId="23" customBuiltin="1"/>
  </cellStyles>
  <dxfs count="30">
    <dxf>
      <font>
        <b/>
        <i val="0"/>
        <color theme="3"/>
      </font>
      <fill>
        <patternFill>
          <bgColor theme="9" tint="0.59996337778862885"/>
        </patternFill>
      </fill>
      <border>
        <left/>
        <right/>
        <top/>
        <bottom/>
        <vertical/>
        <horizontal/>
      </border>
    </dxf>
    <dxf>
      <font>
        <b/>
        <i val="0"/>
        <strike val="0"/>
        <color theme="3"/>
      </font>
      <fill>
        <patternFill>
          <bgColor theme="9" tint="0.59996337778862885"/>
        </patternFill>
      </fill>
      <border>
        <left/>
        <right/>
        <top/>
        <bottom/>
        <vertical/>
        <horizontal/>
      </border>
    </dxf>
    <dxf>
      <font>
        <b/>
        <i val="0"/>
        <color theme="3"/>
      </font>
      <fill>
        <patternFill>
          <bgColor theme="9" tint="0.79998168889431442"/>
        </patternFill>
      </fill>
    </dxf>
    <dxf>
      <font>
        <b/>
        <i val="0"/>
        <color theme="3"/>
      </font>
      <fill>
        <patternFill>
          <bgColor rgb="FFFFFF00"/>
        </patternFill>
      </fill>
      <border>
        <left/>
        <right/>
        <top/>
        <bottom/>
        <vertical/>
        <horizontal/>
      </border>
    </dxf>
    <dxf>
      <font>
        <b/>
        <i val="0"/>
        <color theme="3"/>
      </font>
      <fill>
        <patternFill>
          <bgColor theme="9" tint="0.79998168889431442"/>
        </patternFill>
      </fill>
    </dxf>
    <dxf>
      <font>
        <color rgb="FF9C0006"/>
      </font>
      <fill>
        <patternFill>
          <bgColor rgb="FFFFC7CE"/>
        </patternFill>
      </fill>
    </dxf>
    <dxf>
      <font>
        <b/>
        <i val="0"/>
        <color theme="3"/>
      </font>
      <fill>
        <patternFill>
          <bgColor theme="9" tint="0.79998168889431442"/>
        </patternFill>
      </fill>
    </dxf>
    <dxf>
      <font>
        <b/>
        <i val="0"/>
        <strike val="0"/>
        <color theme="3"/>
      </font>
      <fill>
        <patternFill>
          <bgColor rgb="FFFFFF00"/>
        </patternFill>
      </fill>
    </dxf>
    <dxf>
      <font>
        <b/>
        <i val="0"/>
        <strike val="0"/>
        <color theme="3"/>
      </font>
      <fill>
        <patternFill>
          <bgColor theme="0" tint="-4.9989318521683403E-2"/>
        </patternFill>
      </fill>
    </dxf>
    <dxf>
      <font>
        <b/>
        <i val="0"/>
        <strike val="0"/>
        <color theme="3"/>
      </font>
    </dxf>
    <dxf>
      <font>
        <b/>
        <i val="0"/>
        <color theme="3"/>
      </font>
      <fill>
        <patternFill>
          <bgColor theme="9" tint="0.79998168889431442"/>
        </patternFill>
      </fill>
    </dxf>
    <dxf>
      <font>
        <b/>
        <i val="0"/>
        <color theme="3"/>
      </font>
      <fill>
        <patternFill>
          <bgColor rgb="FFFFFF00"/>
        </patternFill>
      </fill>
    </dxf>
    <dxf>
      <font>
        <b/>
        <i val="0"/>
        <strike val="0"/>
        <color theme="3"/>
      </font>
      <fill>
        <patternFill>
          <bgColor rgb="FFFFFF00"/>
        </patternFill>
      </fill>
      <border>
        <left/>
        <right/>
        <top/>
        <bottom/>
        <vertical/>
        <horizontal/>
      </border>
    </dxf>
    <dxf>
      <font>
        <b/>
        <i val="0"/>
        <strike val="0"/>
        <color theme="3"/>
      </font>
      <fill>
        <patternFill>
          <bgColor rgb="FFFFFF00"/>
        </patternFill>
      </fill>
      <border>
        <left/>
        <right/>
        <top/>
        <bottom/>
        <vertical/>
        <horizontal/>
      </border>
    </dxf>
    <dxf>
      <font>
        <b/>
        <i val="0"/>
        <color theme="3"/>
      </font>
      <fill>
        <patternFill>
          <bgColor rgb="FFFFFF00"/>
        </patternFill>
      </fill>
    </dxf>
    <dxf>
      <font>
        <b/>
        <i val="0"/>
        <color theme="3"/>
      </font>
      <fill>
        <patternFill>
          <bgColor rgb="FFFFFF00"/>
        </patternFill>
      </fill>
    </dxf>
    <dxf>
      <font>
        <color theme="0"/>
      </font>
    </dxf>
    <dxf>
      <font>
        <color theme="3"/>
      </font>
    </dxf>
    <dxf>
      <font>
        <color theme="3"/>
      </font>
    </dxf>
    <dxf>
      <font>
        <b/>
        <i val="0"/>
        <color theme="3"/>
      </font>
      <fill>
        <patternFill>
          <bgColor rgb="FFFFFF00"/>
        </patternFill>
      </fill>
    </dxf>
    <dxf>
      <font>
        <b/>
        <i val="0"/>
        <color theme="3"/>
      </font>
      <fill>
        <patternFill>
          <bgColor rgb="FFFFFF00"/>
        </patternFill>
      </fill>
    </dxf>
    <dxf>
      <font>
        <color theme="3"/>
      </font>
    </dxf>
    <dxf>
      <font>
        <b/>
        <i val="0"/>
        <strike val="0"/>
        <color theme="3"/>
      </font>
      <fill>
        <patternFill>
          <bgColor rgb="FFFFFF00"/>
        </patternFill>
      </fill>
    </dxf>
    <dxf>
      <font>
        <b/>
        <i val="0"/>
        <strike val="0"/>
        <color theme="3"/>
      </font>
      <fill>
        <patternFill>
          <bgColor rgb="FFFFFF00"/>
        </patternFill>
      </fill>
    </dxf>
    <dxf>
      <font>
        <b/>
        <i val="0"/>
        <strike val="0"/>
        <color theme="3"/>
      </font>
      <fill>
        <patternFill>
          <bgColor rgb="FFFFFF00"/>
        </patternFill>
      </fill>
    </dxf>
    <dxf>
      <font>
        <b/>
        <i val="0"/>
        <strike val="0"/>
        <color theme="3"/>
      </font>
      <fill>
        <patternFill>
          <bgColor theme="9" tint="0.79998168889431442"/>
        </patternFill>
      </fill>
    </dxf>
    <dxf>
      <font>
        <b/>
        <i val="0"/>
        <color theme="3"/>
      </font>
      <fill>
        <patternFill>
          <bgColor rgb="FFFFFF00"/>
        </patternFill>
      </fill>
    </dxf>
    <dxf>
      <font>
        <b/>
        <i val="0"/>
        <color theme="3"/>
      </font>
      <fill>
        <patternFill>
          <bgColor rgb="FFFFFF00"/>
        </patternFill>
      </fill>
    </dxf>
    <dxf>
      <font>
        <b/>
        <i val="0"/>
        <color theme="3"/>
      </font>
      <fill>
        <patternFill>
          <bgColor theme="9" tint="0.79998168889431442"/>
        </patternFill>
      </fill>
    </dxf>
    <dxf>
      <font>
        <b/>
        <i val="0"/>
        <color theme="3"/>
      </font>
      <fill>
        <patternFill>
          <bgColor rgb="FFFFFF00"/>
        </patternFill>
      </fill>
    </dxf>
  </dxfs>
  <tableStyles count="0" defaultTableStyle="TableStyleMedium9" defaultPivotStyle="PivotStyleLight16"/>
  <colors>
    <mruColors>
      <color rgb="FF3333FF"/>
      <color rgb="FFE1FFE1"/>
      <color rgb="FFCCFF99"/>
      <color rgb="FFEAEAEA"/>
      <color rgb="FFFFEBFF"/>
      <color rgb="FFFFCCFF"/>
      <color rgb="FFFFD5FF"/>
      <color rgb="FF3366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8.pn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93345</xdr:colOff>
      <xdr:row>0</xdr:row>
      <xdr:rowOff>74295</xdr:rowOff>
    </xdr:from>
    <xdr:to>
      <xdr:col>3</xdr:col>
      <xdr:colOff>167640</xdr:colOff>
      <xdr:row>4</xdr:row>
      <xdr:rowOff>94042</xdr:rowOff>
    </xdr:to>
    <xdr:pic>
      <xdr:nvPicPr>
        <xdr:cNvPr id="4" name="Picture 3">
          <a:extLst>
            <a:ext uri="{FF2B5EF4-FFF2-40B4-BE49-F238E27FC236}">
              <a16:creationId xmlns:a16="http://schemas.microsoft.com/office/drawing/2014/main" id="{171EDE67-5345-4321-9449-6A56CD939E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345" y="74295"/>
          <a:ext cx="1003935" cy="667447"/>
        </a:xfrm>
        <a:prstGeom prst="rect">
          <a:avLst/>
        </a:prstGeom>
      </xdr:spPr>
    </xdr:pic>
    <xdr:clientData/>
  </xdr:twoCellAnchor>
  <xdr:twoCellAnchor editAs="oneCell">
    <xdr:from>
      <xdr:col>12</xdr:col>
      <xdr:colOff>354330</xdr:colOff>
      <xdr:row>103</xdr:row>
      <xdr:rowOff>133350</xdr:rowOff>
    </xdr:from>
    <xdr:to>
      <xdr:col>17</xdr:col>
      <xdr:colOff>92145</xdr:colOff>
      <xdr:row>105</xdr:row>
      <xdr:rowOff>100089</xdr:rowOff>
    </xdr:to>
    <xdr:pic>
      <xdr:nvPicPr>
        <xdr:cNvPr id="5" name="Picture 4">
          <a:extLst>
            <a:ext uri="{FF2B5EF4-FFF2-40B4-BE49-F238E27FC236}">
              <a16:creationId xmlns:a16="http://schemas.microsoft.com/office/drawing/2014/main" id="{CA592721-8A30-43B3-8BD4-EB23383D03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56810" y="16859250"/>
          <a:ext cx="2039055" cy="302019"/>
        </a:xfrm>
        <a:prstGeom prst="rect">
          <a:avLst/>
        </a:prstGeom>
      </xdr:spPr>
    </xdr:pic>
    <xdr:clientData/>
  </xdr:twoCellAnchor>
  <xdr:twoCellAnchor>
    <xdr:from>
      <xdr:col>4</xdr:col>
      <xdr:colOff>182880</xdr:colOff>
      <xdr:row>51</xdr:row>
      <xdr:rowOff>137160</xdr:rowOff>
    </xdr:from>
    <xdr:to>
      <xdr:col>4</xdr:col>
      <xdr:colOff>297180</xdr:colOff>
      <xdr:row>54</xdr:row>
      <xdr:rowOff>0</xdr:rowOff>
    </xdr:to>
    <xdr:sp macro="" textlink="">
      <xdr:nvSpPr>
        <xdr:cNvPr id="2" name="Right Brace 1">
          <a:extLst>
            <a:ext uri="{FF2B5EF4-FFF2-40B4-BE49-F238E27FC236}">
              <a16:creationId xmlns:a16="http://schemas.microsoft.com/office/drawing/2014/main" id="{8E5F77D5-2408-FDA0-9B42-0E3264386CAC}"/>
            </a:ext>
          </a:extLst>
        </xdr:cNvPr>
        <xdr:cNvSpPr/>
      </xdr:nvSpPr>
      <xdr:spPr>
        <a:xfrm>
          <a:off x="1600200" y="8092440"/>
          <a:ext cx="114300" cy="373380"/>
        </a:xfrm>
        <a:prstGeom prst="rightBrace">
          <a:avLst/>
        </a:prstGeom>
        <a:ln w="28575">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pt-PT" sz="1100"/>
        </a:p>
      </xdr:txBody>
    </xdr:sp>
    <xdr:clientData/>
  </xdr:twoCellAnchor>
  <xdr:twoCellAnchor>
    <xdr:from>
      <xdr:col>4</xdr:col>
      <xdr:colOff>190500</xdr:colOff>
      <xdr:row>56</xdr:row>
      <xdr:rowOff>38100</xdr:rowOff>
    </xdr:from>
    <xdr:to>
      <xdr:col>4</xdr:col>
      <xdr:colOff>327660</xdr:colOff>
      <xdr:row>62</xdr:row>
      <xdr:rowOff>38100</xdr:rowOff>
    </xdr:to>
    <xdr:sp macro="" textlink="">
      <xdr:nvSpPr>
        <xdr:cNvPr id="6" name="Right Brace 5">
          <a:extLst>
            <a:ext uri="{FF2B5EF4-FFF2-40B4-BE49-F238E27FC236}">
              <a16:creationId xmlns:a16="http://schemas.microsoft.com/office/drawing/2014/main" id="{D0E2F47B-C64B-4421-B1DD-CEBB7C1C6A38}"/>
            </a:ext>
          </a:extLst>
        </xdr:cNvPr>
        <xdr:cNvSpPr/>
      </xdr:nvSpPr>
      <xdr:spPr>
        <a:xfrm>
          <a:off x="1409700" y="8961120"/>
          <a:ext cx="137160" cy="1005840"/>
        </a:xfrm>
        <a:prstGeom prst="rightBrace">
          <a:avLst/>
        </a:prstGeom>
        <a:ln w="28575">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pt-PT" sz="1100"/>
        </a:p>
      </xdr:txBody>
    </xdr:sp>
    <xdr:clientData/>
  </xdr:twoCellAnchor>
  <xdr:twoCellAnchor editAs="oneCell">
    <xdr:from>
      <xdr:col>14</xdr:col>
      <xdr:colOff>15240</xdr:colOff>
      <xdr:row>101</xdr:row>
      <xdr:rowOff>30480</xdr:rowOff>
    </xdr:from>
    <xdr:to>
      <xdr:col>16</xdr:col>
      <xdr:colOff>27086</xdr:colOff>
      <xdr:row>103</xdr:row>
      <xdr:rowOff>138324</xdr:rowOff>
    </xdr:to>
    <xdr:pic>
      <xdr:nvPicPr>
        <xdr:cNvPr id="3" name="Picture 2">
          <a:extLst>
            <a:ext uri="{FF2B5EF4-FFF2-40B4-BE49-F238E27FC236}">
              <a16:creationId xmlns:a16="http://schemas.microsoft.com/office/drawing/2014/main" id="{FCDA992D-3D32-45A6-9749-0BF7C4C4CF7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478780" y="16421100"/>
          <a:ext cx="903386" cy="443124"/>
        </a:xfrm>
        <a:prstGeom prst="rect">
          <a:avLst/>
        </a:prstGeom>
      </xdr:spPr>
    </xdr:pic>
    <xdr:clientData/>
  </xdr:twoCellAnchor>
  <xdr:twoCellAnchor editAs="oneCell">
    <xdr:from>
      <xdr:col>15</xdr:col>
      <xdr:colOff>22860</xdr:colOff>
      <xdr:row>0</xdr:row>
      <xdr:rowOff>83820</xdr:rowOff>
    </xdr:from>
    <xdr:to>
      <xdr:col>16</xdr:col>
      <xdr:colOff>460137</xdr:colOff>
      <xdr:row>4</xdr:row>
      <xdr:rowOff>38100</xdr:rowOff>
    </xdr:to>
    <xdr:pic>
      <xdr:nvPicPr>
        <xdr:cNvPr id="7" name="Picture 6">
          <a:extLst>
            <a:ext uri="{FF2B5EF4-FFF2-40B4-BE49-F238E27FC236}">
              <a16:creationId xmlns:a16="http://schemas.microsoft.com/office/drawing/2014/main" id="{F3A31EA1-E236-4B93-B530-A526B1A96444}"/>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57415" b="23323"/>
        <a:stretch/>
      </xdr:blipFill>
      <xdr:spPr>
        <a:xfrm>
          <a:off x="5943600" y="83820"/>
          <a:ext cx="871617" cy="601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295275</xdr:colOff>
      <xdr:row>129</xdr:row>
      <xdr:rowOff>85725</xdr:rowOff>
    </xdr:from>
    <xdr:to>
      <xdr:col>15</xdr:col>
      <xdr:colOff>316725</xdr:colOff>
      <xdr:row>129</xdr:row>
      <xdr:rowOff>85725</xdr:rowOff>
    </xdr:to>
    <xdr:cxnSp macro="">
      <xdr:nvCxnSpPr>
        <xdr:cNvPr id="2" name="Straight Connector 1">
          <a:extLst>
            <a:ext uri="{FF2B5EF4-FFF2-40B4-BE49-F238E27FC236}">
              <a16:creationId xmlns:a16="http://schemas.microsoft.com/office/drawing/2014/main" id="{BD6DE05E-90E3-45DC-AC69-3C244D91891D}"/>
            </a:ext>
          </a:extLst>
        </xdr:cNvPr>
        <xdr:cNvCxnSpPr/>
      </xdr:nvCxnSpPr>
      <xdr:spPr>
        <a:xfrm>
          <a:off x="5476875" y="21246465"/>
          <a:ext cx="554850" cy="0"/>
        </a:xfrm>
        <a:prstGeom prst="line">
          <a:avLst/>
        </a:prstGeom>
        <a:ln w="12700">
          <a:solidFill>
            <a:schemeClr val="tx2"/>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295275</xdr:colOff>
      <xdr:row>130</xdr:row>
      <xdr:rowOff>85725</xdr:rowOff>
    </xdr:from>
    <xdr:to>
      <xdr:col>15</xdr:col>
      <xdr:colOff>316725</xdr:colOff>
      <xdr:row>130</xdr:row>
      <xdr:rowOff>85725</xdr:rowOff>
    </xdr:to>
    <xdr:cxnSp macro="">
      <xdr:nvCxnSpPr>
        <xdr:cNvPr id="3" name="Straight Connector 2">
          <a:extLst>
            <a:ext uri="{FF2B5EF4-FFF2-40B4-BE49-F238E27FC236}">
              <a16:creationId xmlns:a16="http://schemas.microsoft.com/office/drawing/2014/main" id="{3D23DCF4-A594-44A0-80C6-455820EA02EB}"/>
            </a:ext>
          </a:extLst>
        </xdr:cNvPr>
        <xdr:cNvCxnSpPr/>
      </xdr:nvCxnSpPr>
      <xdr:spPr>
        <a:xfrm>
          <a:off x="5476875" y="21414105"/>
          <a:ext cx="554850" cy="0"/>
        </a:xfrm>
        <a:prstGeom prst="line">
          <a:avLst/>
        </a:prstGeom>
        <a:ln w="12700">
          <a:solidFill>
            <a:schemeClr val="tx2"/>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295275</xdr:colOff>
      <xdr:row>129</xdr:row>
      <xdr:rowOff>85725</xdr:rowOff>
    </xdr:from>
    <xdr:to>
      <xdr:col>15</xdr:col>
      <xdr:colOff>316725</xdr:colOff>
      <xdr:row>129</xdr:row>
      <xdr:rowOff>85725</xdr:rowOff>
    </xdr:to>
    <xdr:cxnSp macro="">
      <xdr:nvCxnSpPr>
        <xdr:cNvPr id="4" name="Straight Connector 3">
          <a:extLst>
            <a:ext uri="{FF2B5EF4-FFF2-40B4-BE49-F238E27FC236}">
              <a16:creationId xmlns:a16="http://schemas.microsoft.com/office/drawing/2014/main" id="{BB7088D3-B113-4B20-91C2-71768432DD00}"/>
            </a:ext>
          </a:extLst>
        </xdr:cNvPr>
        <xdr:cNvCxnSpPr/>
      </xdr:nvCxnSpPr>
      <xdr:spPr>
        <a:xfrm>
          <a:off x="5476875" y="21246465"/>
          <a:ext cx="554850" cy="0"/>
        </a:xfrm>
        <a:prstGeom prst="line">
          <a:avLst/>
        </a:prstGeom>
        <a:ln w="12700">
          <a:solidFill>
            <a:schemeClr val="tx2"/>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295275</xdr:colOff>
      <xdr:row>130</xdr:row>
      <xdr:rowOff>85725</xdr:rowOff>
    </xdr:from>
    <xdr:to>
      <xdr:col>15</xdr:col>
      <xdr:colOff>316725</xdr:colOff>
      <xdr:row>130</xdr:row>
      <xdr:rowOff>85725</xdr:rowOff>
    </xdr:to>
    <xdr:cxnSp macro="">
      <xdr:nvCxnSpPr>
        <xdr:cNvPr id="5" name="Straight Connector 4">
          <a:extLst>
            <a:ext uri="{FF2B5EF4-FFF2-40B4-BE49-F238E27FC236}">
              <a16:creationId xmlns:a16="http://schemas.microsoft.com/office/drawing/2014/main" id="{E84BCE13-6020-4BE5-B25D-C845554B88B8}"/>
            </a:ext>
          </a:extLst>
        </xdr:cNvPr>
        <xdr:cNvCxnSpPr/>
      </xdr:nvCxnSpPr>
      <xdr:spPr>
        <a:xfrm>
          <a:off x="5476875" y="21414105"/>
          <a:ext cx="554850" cy="0"/>
        </a:xfrm>
        <a:prstGeom prst="line">
          <a:avLst/>
        </a:prstGeom>
        <a:ln w="12700">
          <a:solidFill>
            <a:schemeClr val="tx2"/>
          </a:solidFill>
        </a:ln>
      </xdr:spPr>
      <xdr:style>
        <a:lnRef idx="3">
          <a:schemeClr val="accent1"/>
        </a:lnRef>
        <a:fillRef idx="0">
          <a:schemeClr val="accent1"/>
        </a:fillRef>
        <a:effectRef idx="2">
          <a:schemeClr val="accent1"/>
        </a:effectRef>
        <a:fontRef idx="minor">
          <a:schemeClr val="tx1"/>
        </a:fontRef>
      </xdr:style>
    </xdr:cxnSp>
    <xdr:clientData/>
  </xdr:twoCellAnchor>
  <xdr:twoCellAnchor editAs="oneCell">
    <xdr:from>
      <xdr:col>5</xdr:col>
      <xdr:colOff>333375</xdr:colOff>
      <xdr:row>290</xdr:row>
      <xdr:rowOff>91439</xdr:rowOff>
    </xdr:from>
    <xdr:to>
      <xdr:col>11</xdr:col>
      <xdr:colOff>158235</xdr:colOff>
      <xdr:row>292</xdr:row>
      <xdr:rowOff>62219</xdr:rowOff>
    </xdr:to>
    <xdr:pic>
      <xdr:nvPicPr>
        <xdr:cNvPr id="6" name="Picture 5">
          <a:extLst>
            <a:ext uri="{FF2B5EF4-FFF2-40B4-BE49-F238E27FC236}">
              <a16:creationId xmlns:a16="http://schemas.microsoft.com/office/drawing/2014/main" id="{909AE94A-56F7-4087-90E6-F703FF1F784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6965"/>
        <a:stretch/>
      </xdr:blipFill>
      <xdr:spPr>
        <a:xfrm>
          <a:off x="1804035" y="47937419"/>
          <a:ext cx="2088000" cy="306060"/>
        </a:xfrm>
        <a:prstGeom prst="rect">
          <a:avLst/>
        </a:prstGeom>
      </xdr:spPr>
    </xdr:pic>
    <xdr:clientData/>
  </xdr:twoCellAnchor>
  <xdr:twoCellAnchor editAs="oneCell">
    <xdr:from>
      <xdr:col>1</xdr:col>
      <xdr:colOff>30479</xdr:colOff>
      <xdr:row>0</xdr:row>
      <xdr:rowOff>53339</xdr:rowOff>
    </xdr:from>
    <xdr:to>
      <xdr:col>4</xdr:col>
      <xdr:colOff>50416</xdr:colOff>
      <xdr:row>4</xdr:row>
      <xdr:rowOff>121920</xdr:rowOff>
    </xdr:to>
    <xdr:pic>
      <xdr:nvPicPr>
        <xdr:cNvPr id="7" name="Picture 6" descr="FIL - Feira Internacional de Lisboa | LinkedIn">
          <a:extLst>
            <a:ext uri="{FF2B5EF4-FFF2-40B4-BE49-F238E27FC236}">
              <a16:creationId xmlns:a16="http://schemas.microsoft.com/office/drawing/2014/main" id="{4050FB15-143C-4FC3-AA64-DC0DF41217FA}"/>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600" t="13598" r="13600" b="27001"/>
        <a:stretch/>
      </xdr:blipFill>
      <xdr:spPr bwMode="auto">
        <a:xfrm>
          <a:off x="243839" y="53339"/>
          <a:ext cx="880997" cy="739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601980</xdr:colOff>
      <xdr:row>70</xdr:row>
      <xdr:rowOff>160020</xdr:rowOff>
    </xdr:from>
    <xdr:to>
      <xdr:col>4</xdr:col>
      <xdr:colOff>22860</xdr:colOff>
      <xdr:row>76</xdr:row>
      <xdr:rowOff>22860</xdr:rowOff>
    </xdr:to>
    <xdr:sp macro="" textlink="">
      <xdr:nvSpPr>
        <xdr:cNvPr id="8" name="Left Brace 7">
          <a:extLst>
            <a:ext uri="{FF2B5EF4-FFF2-40B4-BE49-F238E27FC236}">
              <a16:creationId xmlns:a16="http://schemas.microsoft.com/office/drawing/2014/main" id="{7EEA615E-9B16-46EF-8009-DECB16982864}"/>
            </a:ext>
          </a:extLst>
        </xdr:cNvPr>
        <xdr:cNvSpPr/>
      </xdr:nvSpPr>
      <xdr:spPr>
        <a:xfrm>
          <a:off x="975360" y="11498580"/>
          <a:ext cx="121920" cy="830580"/>
        </a:xfrm>
        <a:prstGeom prst="leftBrace">
          <a:avLst>
            <a:gd name="adj1" fmla="val 8333"/>
            <a:gd name="adj2" fmla="val 52970"/>
          </a:avLst>
        </a:prstGeom>
        <a:ln w="28575">
          <a:solidFill>
            <a:schemeClr val="tx2"/>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pt-PT" sz="1100"/>
        </a:p>
      </xdr:txBody>
    </xdr:sp>
    <xdr:clientData/>
  </xdr:twoCellAnchor>
  <xdr:twoCellAnchor>
    <xdr:from>
      <xdr:col>2</xdr:col>
      <xdr:colOff>586740</xdr:colOff>
      <xdr:row>77</xdr:row>
      <xdr:rowOff>0</xdr:rowOff>
    </xdr:from>
    <xdr:to>
      <xdr:col>4</xdr:col>
      <xdr:colOff>76200</xdr:colOff>
      <xdr:row>85</xdr:row>
      <xdr:rowOff>7620</xdr:rowOff>
    </xdr:to>
    <xdr:sp macro="" textlink="">
      <xdr:nvSpPr>
        <xdr:cNvPr id="9" name="Left Brace 8">
          <a:extLst>
            <a:ext uri="{FF2B5EF4-FFF2-40B4-BE49-F238E27FC236}">
              <a16:creationId xmlns:a16="http://schemas.microsoft.com/office/drawing/2014/main" id="{2AC21FD7-259D-4546-A822-F7D8877C4197}"/>
            </a:ext>
          </a:extLst>
        </xdr:cNvPr>
        <xdr:cNvSpPr/>
      </xdr:nvSpPr>
      <xdr:spPr>
        <a:xfrm>
          <a:off x="960120" y="12481560"/>
          <a:ext cx="190500" cy="1348740"/>
        </a:xfrm>
        <a:prstGeom prst="leftBrace">
          <a:avLst/>
        </a:prstGeom>
        <a:ln w="28575">
          <a:solidFill>
            <a:schemeClr val="tx2"/>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pt-PT" sz="1100"/>
        </a:p>
      </xdr:txBody>
    </xdr:sp>
    <xdr:clientData/>
  </xdr:twoCellAnchor>
  <xdr:twoCellAnchor>
    <xdr:from>
      <xdr:col>11</xdr:col>
      <xdr:colOff>53340</xdr:colOff>
      <xdr:row>14</xdr:row>
      <xdr:rowOff>15240</xdr:rowOff>
    </xdr:from>
    <xdr:to>
      <xdr:col>11</xdr:col>
      <xdr:colOff>152400</xdr:colOff>
      <xdr:row>16</xdr:row>
      <xdr:rowOff>0</xdr:rowOff>
    </xdr:to>
    <xdr:sp macro="" textlink="">
      <xdr:nvSpPr>
        <xdr:cNvPr id="10" name="Left Brace 9">
          <a:extLst>
            <a:ext uri="{FF2B5EF4-FFF2-40B4-BE49-F238E27FC236}">
              <a16:creationId xmlns:a16="http://schemas.microsoft.com/office/drawing/2014/main" id="{EB7FC897-5329-4565-AE9A-AE06F51E632A}"/>
            </a:ext>
          </a:extLst>
        </xdr:cNvPr>
        <xdr:cNvSpPr/>
      </xdr:nvSpPr>
      <xdr:spPr>
        <a:xfrm>
          <a:off x="3787140" y="2331720"/>
          <a:ext cx="99060" cy="320040"/>
        </a:xfrm>
        <a:prstGeom prst="leftBrace">
          <a:avLst/>
        </a:prstGeom>
        <a:ln w="1270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pt-PT" sz="1100"/>
        </a:p>
      </xdr:txBody>
    </xdr:sp>
    <xdr:clientData/>
  </xdr:twoCellAnchor>
  <xdr:twoCellAnchor editAs="oneCell">
    <xdr:from>
      <xdr:col>11</xdr:col>
      <xdr:colOff>381000</xdr:colOff>
      <xdr:row>290</xdr:row>
      <xdr:rowOff>15240</xdr:rowOff>
    </xdr:from>
    <xdr:to>
      <xdr:col>13</xdr:col>
      <xdr:colOff>366600</xdr:colOff>
      <xdr:row>292</xdr:row>
      <xdr:rowOff>123084</xdr:rowOff>
    </xdr:to>
    <xdr:pic>
      <xdr:nvPicPr>
        <xdr:cNvPr id="11" name="Picture 10">
          <a:extLst>
            <a:ext uri="{FF2B5EF4-FFF2-40B4-BE49-F238E27FC236}">
              <a16:creationId xmlns:a16="http://schemas.microsoft.com/office/drawing/2014/main" id="{C607E488-9264-4347-958F-E2FB5648C69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14800" y="47861220"/>
          <a:ext cx="900000" cy="443124"/>
        </a:xfrm>
        <a:prstGeom prst="rect">
          <a:avLst/>
        </a:prstGeom>
      </xdr:spPr>
    </xdr:pic>
    <xdr:clientData/>
  </xdr:twoCellAnchor>
  <xdr:twoCellAnchor>
    <xdr:from>
      <xdr:col>11</xdr:col>
      <xdr:colOff>38100</xdr:colOff>
      <xdr:row>19</xdr:row>
      <xdr:rowOff>22860</xdr:rowOff>
    </xdr:from>
    <xdr:to>
      <xdr:col>11</xdr:col>
      <xdr:colOff>137160</xdr:colOff>
      <xdr:row>20</xdr:row>
      <xdr:rowOff>144780</xdr:rowOff>
    </xdr:to>
    <xdr:sp macro="" textlink="">
      <xdr:nvSpPr>
        <xdr:cNvPr id="12" name="Left Brace 11">
          <a:extLst>
            <a:ext uri="{FF2B5EF4-FFF2-40B4-BE49-F238E27FC236}">
              <a16:creationId xmlns:a16="http://schemas.microsoft.com/office/drawing/2014/main" id="{54ECC4B8-BC0E-4625-BA55-CD9923F9AA42}"/>
            </a:ext>
          </a:extLst>
        </xdr:cNvPr>
        <xdr:cNvSpPr/>
      </xdr:nvSpPr>
      <xdr:spPr>
        <a:xfrm>
          <a:off x="3771900" y="3139440"/>
          <a:ext cx="99060" cy="289560"/>
        </a:xfrm>
        <a:prstGeom prst="leftBrace">
          <a:avLst/>
        </a:prstGeom>
        <a:ln w="1270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pt-PT"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112397</xdr:colOff>
      <xdr:row>0</xdr:row>
      <xdr:rowOff>59055</xdr:rowOff>
    </xdr:from>
    <xdr:to>
      <xdr:col>2</xdr:col>
      <xdr:colOff>472998</xdr:colOff>
      <xdr:row>3</xdr:row>
      <xdr:rowOff>115380</xdr:rowOff>
    </xdr:to>
    <xdr:pic>
      <xdr:nvPicPr>
        <xdr:cNvPr id="2" name="Picture 1">
          <a:extLst>
            <a:ext uri="{FF2B5EF4-FFF2-40B4-BE49-F238E27FC236}">
              <a16:creationId xmlns:a16="http://schemas.microsoft.com/office/drawing/2014/main" id="{A1601C27-8594-44D9-B912-2939C0CA8BA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12397" y="59055"/>
          <a:ext cx="756841" cy="490665"/>
        </a:xfrm>
        <a:prstGeom prst="rect">
          <a:avLst/>
        </a:prstGeom>
      </xdr:spPr>
    </xdr:pic>
    <xdr:clientData/>
  </xdr:twoCellAnchor>
  <xdr:twoCellAnchor editAs="oneCell">
    <xdr:from>
      <xdr:col>3</xdr:col>
      <xdr:colOff>1323975</xdr:colOff>
      <xdr:row>274</xdr:row>
      <xdr:rowOff>74295</xdr:rowOff>
    </xdr:from>
    <xdr:to>
      <xdr:col>4</xdr:col>
      <xdr:colOff>642690</xdr:colOff>
      <xdr:row>276</xdr:row>
      <xdr:rowOff>77229</xdr:rowOff>
    </xdr:to>
    <xdr:pic>
      <xdr:nvPicPr>
        <xdr:cNvPr id="3" name="Picture 2">
          <a:extLst>
            <a:ext uri="{FF2B5EF4-FFF2-40B4-BE49-F238E27FC236}">
              <a16:creationId xmlns:a16="http://schemas.microsoft.com/office/drawing/2014/main" id="{A3167789-93CE-4D30-9682-9C9DB836DA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20315" y="39744015"/>
          <a:ext cx="2054295" cy="292494"/>
        </a:xfrm>
        <a:prstGeom prst="rect">
          <a:avLst/>
        </a:prstGeom>
      </xdr:spPr>
    </xdr:pic>
    <xdr:clientData/>
  </xdr:twoCellAnchor>
  <xdr:twoCellAnchor editAs="oneCell">
    <xdr:from>
      <xdr:col>4</xdr:col>
      <xdr:colOff>784860</xdr:colOff>
      <xdr:row>273</xdr:row>
      <xdr:rowOff>91440</xdr:rowOff>
    </xdr:from>
    <xdr:to>
      <xdr:col>5</xdr:col>
      <xdr:colOff>313260</xdr:colOff>
      <xdr:row>276</xdr:row>
      <xdr:rowOff>100224</xdr:rowOff>
    </xdr:to>
    <xdr:pic>
      <xdr:nvPicPr>
        <xdr:cNvPr id="4" name="Picture 3">
          <a:extLst>
            <a:ext uri="{FF2B5EF4-FFF2-40B4-BE49-F238E27FC236}">
              <a16:creationId xmlns:a16="http://schemas.microsoft.com/office/drawing/2014/main" id="{7E7CA0D8-FDCC-4A26-8B5E-C314B16A69E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16780" y="39616380"/>
          <a:ext cx="900000" cy="4431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plopes01\Documents\Boletins\SIL\1.1_A_Espaco-Space-Espacio_SIL_2020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paço"/>
      <sheetName val="Ler+"/>
      <sheetName val="Stands"/>
      <sheetName val="Normas"/>
      <sheetName val="Regulamento"/>
      <sheetName val="B1"/>
      <sheetName val="T1"/>
      <sheetName val="T2"/>
      <sheetName val="L1"/>
      <sheetName val="L2"/>
      <sheetName val="St"/>
      <sheetName val="N1"/>
      <sheetName val="N2"/>
      <sheetName val="R1"/>
      <sheetName val="R2"/>
    </sheetNames>
    <sheetDataSet>
      <sheetData sheetId="0">
        <row r="1">
          <cell r="L1" t="str">
            <v>Português</v>
          </cell>
        </row>
      </sheetData>
      <sheetData sheetId="1"/>
      <sheetData sheetId="2"/>
      <sheetData sheetId="3"/>
      <sheetData sheetId="4"/>
      <sheetData sheetId="5">
        <row r="2">
          <cell r="D2" t="str">
            <v>Português</v>
          </cell>
        </row>
        <row r="3">
          <cell r="D3" t="str">
            <v>English</v>
          </cell>
        </row>
        <row r="4">
          <cell r="D4" t="str">
            <v>Español</v>
          </cell>
        </row>
        <row r="5">
          <cell r="D5" t="str">
            <v>Français</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il.pt/documentos-envio/" TargetMode="External"/><Relationship Id="rId2" Type="http://schemas.openxmlformats.org/officeDocument/2006/relationships/hyperlink" Target="mailto:btl@ccl.fil.pt" TargetMode="External"/><Relationship Id="rId1" Type="http://schemas.openxmlformats.org/officeDocument/2006/relationships/hyperlink" Target="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juridico@centroarbitragemlisboa.pt" TargetMode="External"/><Relationship Id="rId13" Type="http://schemas.openxmlformats.org/officeDocument/2006/relationships/hyperlink" Target="http://ec.europa.eu/taxation_customs/vies/vatResponse.html" TargetMode="External"/><Relationship Id="rId3" Type="http://schemas.openxmlformats.org/officeDocument/2006/relationships/hyperlink" Target="mailto:servifil@ccl.fil.pt" TargetMode="External"/><Relationship Id="rId7" Type="http://schemas.openxmlformats.org/officeDocument/2006/relationships/hyperlink" Target="mailto:cliente.fil@ccl.fil.pt" TargetMode="External"/><Relationship Id="rId12" Type="http://schemas.openxmlformats.org/officeDocument/2006/relationships/hyperlink" Target="mailto:rgpd@ccl.fil.pt" TargetMode="External"/><Relationship Id="rId17" Type="http://schemas.openxmlformats.org/officeDocument/2006/relationships/drawing" Target="../drawings/drawing2.xml"/><Relationship Id="rId2" Type="http://schemas.openxmlformats.org/officeDocument/2006/relationships/hyperlink" Target="mailto:cliente.fil@ccl.fil.pt" TargetMode="External"/><Relationship Id="rId16" Type="http://schemas.openxmlformats.org/officeDocument/2006/relationships/printerSettings" Target="../printerSettings/printerSettings2.bin"/><Relationship Id="rId1" Type="http://schemas.openxmlformats.org/officeDocument/2006/relationships/hyperlink" Target="mailto:servifil@ccl.fil.pt" TargetMode="External"/><Relationship Id="rId6" Type="http://schemas.openxmlformats.org/officeDocument/2006/relationships/hyperlink" Target="mailto:servifil@ccl.fil.pt" TargetMode="External"/><Relationship Id="rId11" Type="http://schemas.openxmlformats.org/officeDocument/2006/relationships/hyperlink" Target="http://www.consumidor.pt/" TargetMode="External"/><Relationship Id="rId5" Type="http://schemas.openxmlformats.org/officeDocument/2006/relationships/hyperlink" Target="mailto:filpress@ccl.fil.pt" TargetMode="External"/><Relationship Id="rId15" Type="http://schemas.openxmlformats.org/officeDocument/2006/relationships/hyperlink" Target="mailto:btl@ccl.fil.pt" TargetMode="External"/><Relationship Id="rId10" Type="http://schemas.openxmlformats.org/officeDocument/2006/relationships/hyperlink" Target="http://www.centroarbitragemlisboa.pt/" TargetMode="External"/><Relationship Id="rId4" Type="http://schemas.openxmlformats.org/officeDocument/2006/relationships/hyperlink" Target="mailto:fil-tesouraria@ccl.fil.pt" TargetMode="External"/><Relationship Id="rId9" Type="http://schemas.openxmlformats.org/officeDocument/2006/relationships/hyperlink" Target="mailto:director@centroarbitragemlisboa.pt" TargetMode="External"/><Relationship Id="rId14" Type="http://schemas.openxmlformats.org/officeDocument/2006/relationships/hyperlink" Target="http://www.btl.fil.p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AA178"/>
  <sheetViews>
    <sheetView showGridLines="0" tabSelected="1" topLeftCell="A67" zoomScaleNormal="100" workbookViewId="0">
      <selection activeCell="I49" sqref="I49:M49"/>
    </sheetView>
  </sheetViews>
  <sheetFormatPr defaultColWidth="9.140625" defaultRowHeight="13.15" customHeight="1" x14ac:dyDescent="0.2"/>
  <cols>
    <col min="1" max="1" width="2" style="16" customWidth="1"/>
    <col min="2" max="2" width="4.140625" style="16" customWidth="1"/>
    <col min="3" max="3" width="7.42578125" style="16" customWidth="1"/>
    <col min="4" max="4" width="7.140625" style="16" customWidth="1"/>
    <col min="5" max="5" width="6.28515625" style="16" customWidth="1"/>
    <col min="6" max="6" width="5.7109375" style="16" customWidth="1"/>
    <col min="7" max="7" width="5.85546875" style="16" customWidth="1"/>
    <col min="8" max="8" width="5.5703125" style="16" customWidth="1"/>
    <col min="9" max="11" width="5.7109375" style="16" customWidth="1"/>
    <col min="12" max="12" width="6" style="16" customWidth="1"/>
    <col min="13" max="13" width="6.140625" style="16" customWidth="1"/>
    <col min="14" max="14" width="6.42578125" style="16" customWidth="1"/>
    <col min="15" max="15" width="6.7109375" style="16" customWidth="1"/>
    <col min="16" max="16" width="6.28515625" style="16" customWidth="1"/>
    <col min="17" max="17" width="8" style="16" customWidth="1"/>
    <col min="18" max="18" width="3" style="16" customWidth="1"/>
    <col min="19" max="19" width="1.85546875" style="16" customWidth="1"/>
    <col min="20" max="20" width="10.7109375" style="459" hidden="1" customWidth="1"/>
    <col min="21" max="21" width="20" style="456" hidden="1" customWidth="1"/>
    <col min="22" max="22" width="4.140625" style="456" hidden="1" customWidth="1"/>
    <col min="23" max="23" width="12.5703125" style="456" hidden="1" customWidth="1"/>
    <col min="24" max="24" width="16.7109375" style="450" hidden="1" customWidth="1"/>
    <col min="25" max="25" width="6.140625" style="450" hidden="1" customWidth="1"/>
    <col min="26" max="26" width="5.7109375" style="450" hidden="1" customWidth="1"/>
    <col min="27" max="27" width="15.85546875" style="450" hidden="1" customWidth="1"/>
    <col min="28" max="29" width="9.140625" style="16" customWidth="1"/>
    <col min="30" max="16384" width="9.140625" style="16"/>
  </cols>
  <sheetData>
    <row r="1" spans="1:26" ht="16.149999999999999" customHeight="1" thickTop="1" thickBot="1" x14ac:dyDescent="0.25">
      <c r="A1" s="40"/>
      <c r="B1" s="41"/>
      <c r="C1" s="41"/>
      <c r="D1" s="41"/>
      <c r="E1" s="41"/>
      <c r="F1" s="41"/>
      <c r="G1" s="41"/>
      <c r="H1" s="701" t="s">
        <v>80</v>
      </c>
      <c r="I1" s="701"/>
      <c r="J1" s="701"/>
      <c r="K1" s="701"/>
      <c r="L1" s="693" t="s">
        <v>13</v>
      </c>
      <c r="M1" s="694"/>
      <c r="N1" s="41"/>
      <c r="O1" s="41"/>
      <c r="P1" s="41"/>
      <c r="Q1" s="41"/>
      <c r="R1" s="41"/>
      <c r="S1" s="42"/>
      <c r="T1" s="444" t="s">
        <v>13</v>
      </c>
      <c r="U1" s="445">
        <f ca="1">TODAY()</f>
        <v>45195</v>
      </c>
      <c r="V1" s="446">
        <f ca="1">VLOOKUP(I46,U4:V8,2,)</f>
        <v>1</v>
      </c>
      <c r="W1" s="447">
        <f>'T1'!$B$12</f>
        <v>5</v>
      </c>
      <c r="X1" s="448"/>
      <c r="Y1" s="591">
        <f>VLOOKUP(I49,X5:Y8,2,)</f>
        <v>0</v>
      </c>
      <c r="Z1" s="449">
        <f>VLOOKUP(I49,X5:Z8,3,)</f>
        <v>0</v>
      </c>
    </row>
    <row r="2" spans="1:26" ht="10.9" customHeight="1" thickTop="1" x14ac:dyDescent="0.2">
      <c r="A2" s="698" t="str">
        <f>'T1'!$I$11</f>
        <v>REQUISIÇÃO DE PARTICIPAÇÃO</v>
      </c>
      <c r="B2" s="699"/>
      <c r="C2" s="699"/>
      <c r="D2" s="699"/>
      <c r="E2" s="699"/>
      <c r="F2" s="699"/>
      <c r="G2" s="699"/>
      <c r="H2" s="699"/>
      <c r="I2" s="699"/>
      <c r="J2" s="699"/>
      <c r="K2" s="699"/>
      <c r="L2" s="699"/>
      <c r="M2" s="699"/>
      <c r="N2" s="699"/>
      <c r="O2" s="699"/>
      <c r="P2" s="699"/>
      <c r="Q2" s="699"/>
      <c r="R2" s="699"/>
      <c r="S2" s="700"/>
      <c r="T2" s="444" t="s">
        <v>14</v>
      </c>
      <c r="U2" s="586">
        <f>'T1'!$C$9</f>
        <v>45189</v>
      </c>
      <c r="V2" s="587"/>
      <c r="W2" s="452" t="str">
        <f>IF($L$1="Português",W3,IF($L$1="English",W4,IF($L$1="Español",W5,IF($L$1="Français",W6,))))</f>
        <v>Até ao dia</v>
      </c>
      <c r="X2" s="453" t="str">
        <f>IF($I$46=$U$9,0,IF($I$46&gt;0,X6,))</f>
        <v>Expositor Directo</v>
      </c>
      <c r="Y2" s="592"/>
      <c r="Z2" s="454"/>
    </row>
    <row r="3" spans="1:26" ht="10.9" customHeight="1" x14ac:dyDescent="0.2">
      <c r="A3" s="698"/>
      <c r="B3" s="699"/>
      <c r="C3" s="699"/>
      <c r="D3" s="699"/>
      <c r="E3" s="699"/>
      <c r="F3" s="699"/>
      <c r="G3" s="699"/>
      <c r="H3" s="699"/>
      <c r="I3" s="699"/>
      <c r="J3" s="699"/>
      <c r="K3" s="699"/>
      <c r="L3" s="699"/>
      <c r="M3" s="699"/>
      <c r="N3" s="699"/>
      <c r="O3" s="699"/>
      <c r="P3" s="699"/>
      <c r="Q3" s="699"/>
      <c r="R3" s="699"/>
      <c r="S3" s="700"/>
      <c r="T3" s="444" t="s">
        <v>15</v>
      </c>
      <c r="U3" s="588">
        <f>'T1'!$C$6</f>
        <v>45315</v>
      </c>
      <c r="V3" s="451"/>
      <c r="W3" s="456" t="s">
        <v>204</v>
      </c>
      <c r="X3" s="453" t="str">
        <f>IF($I$46=$U$9,0,IF($I$46&gt;0,X7,))</f>
        <v>Expositor Indirecto</v>
      </c>
      <c r="Y3" s="592"/>
      <c r="Z3" s="454"/>
    </row>
    <row r="4" spans="1:26" ht="13.15" customHeight="1" x14ac:dyDescent="0.2">
      <c r="A4" s="696" t="str">
        <f>'T1'!$O$6</f>
        <v>Data limite de Inscrição:</v>
      </c>
      <c r="B4" s="697"/>
      <c r="C4" s="697"/>
      <c r="D4" s="697"/>
      <c r="E4" s="697"/>
      <c r="F4" s="697"/>
      <c r="G4" s="697"/>
      <c r="H4" s="697"/>
      <c r="I4" s="697"/>
      <c r="J4" s="697"/>
      <c r="K4" s="695">
        <f>'T1'!$C$9</f>
        <v>45189</v>
      </c>
      <c r="L4" s="695"/>
      <c r="M4" s="37"/>
      <c r="N4" s="37"/>
      <c r="P4" s="37"/>
      <c r="Q4" s="37"/>
      <c r="R4" s="37"/>
      <c r="S4" s="43"/>
      <c r="T4" s="444" t="s">
        <v>79</v>
      </c>
      <c r="U4" s="455">
        <v>0</v>
      </c>
      <c r="V4" s="454"/>
      <c r="W4" s="456" t="s">
        <v>205</v>
      </c>
      <c r="X4" s="453" t="str">
        <f>IF($I$46=$U$9,0,IF($I$46&gt;0,X8,))</f>
        <v>Não Expositor</v>
      </c>
      <c r="Y4" s="592"/>
      <c r="Z4" s="454"/>
    </row>
    <row r="5" spans="1:26" ht="13.15" customHeight="1" thickBot="1" x14ac:dyDescent="0.25">
      <c r="A5" s="702" t="str">
        <f>'T1'!$A$18</f>
        <v>28 de Fevereiro a 03 de Março de 2024</v>
      </c>
      <c r="B5" s="703"/>
      <c r="C5" s="703"/>
      <c r="D5" s="703"/>
      <c r="E5" s="703"/>
      <c r="F5" s="703"/>
      <c r="G5" s="703"/>
      <c r="H5" s="703"/>
      <c r="I5" s="703"/>
      <c r="J5" s="703"/>
      <c r="K5" s="703"/>
      <c r="L5" s="703"/>
      <c r="M5" s="703"/>
      <c r="N5" s="703"/>
      <c r="O5" s="703"/>
      <c r="P5" s="703"/>
      <c r="Q5" s="703"/>
      <c r="R5" s="703"/>
      <c r="S5" s="122"/>
      <c r="U5" s="457"/>
      <c r="V5" s="458"/>
      <c r="W5" s="456" t="s">
        <v>206</v>
      </c>
      <c r="X5" s="462">
        <v>0</v>
      </c>
      <c r="Y5" s="592"/>
      <c r="Z5" s="454"/>
    </row>
    <row r="6" spans="1:26" ht="12.6" customHeight="1" x14ac:dyDescent="0.2">
      <c r="A6" s="440"/>
      <c r="B6" s="93"/>
      <c r="C6" s="93"/>
      <c r="D6" s="93"/>
      <c r="E6" s="93"/>
      <c r="F6" s="93"/>
      <c r="G6" s="93"/>
      <c r="H6" s="93"/>
      <c r="I6" s="9" t="s">
        <v>30</v>
      </c>
      <c r="J6" s="37" t="str">
        <f>Espaço!$X$27</f>
        <v>Campos Obrigatórios</v>
      </c>
      <c r="K6" s="93"/>
      <c r="L6" s="93"/>
      <c r="M6" s="93"/>
      <c r="N6" s="93"/>
      <c r="O6" s="93"/>
      <c r="P6" s="93"/>
      <c r="Q6" s="93"/>
      <c r="R6" s="93"/>
      <c r="S6" s="43"/>
      <c r="U6" s="460" t="str">
        <f ca="1">IF(L30=0,"0",IF($U$2&lt;$U$1,$U$9,$U$8))</f>
        <v>Data expirou em 20 / 09 / 2023</v>
      </c>
      <c r="V6" s="461">
        <f ca="1">IF(U6=U9,0,50%)</f>
        <v>0</v>
      </c>
      <c r="W6" s="456" t="s">
        <v>207</v>
      </c>
      <c r="X6" s="453" t="str">
        <f>IF($L$1="Português",X9,IF($L$1="English",X12,IF($L$1="Español",X15,IF($L$1="Français",X18,))))</f>
        <v>Expositor Directo</v>
      </c>
      <c r="Y6" s="593">
        <v>1750</v>
      </c>
      <c r="Z6" s="464">
        <v>411201</v>
      </c>
    </row>
    <row r="7" spans="1:26" ht="12.6" customHeight="1" x14ac:dyDescent="0.2">
      <c r="A7" s="15"/>
      <c r="B7" s="443" t="str">
        <f>'T1'!$I$16</f>
        <v>DADOS DO EXPOSITOR</v>
      </c>
      <c r="F7" s="441"/>
      <c r="G7" s="441"/>
      <c r="H7" s="441"/>
      <c r="S7" s="18"/>
      <c r="T7" s="450"/>
      <c r="U7" s="463" t="str">
        <f>IF(L30=0,0,$W$12&amp;" "&amp;TEXT($U$2,"dd / mm / aaa"))</f>
        <v>Após o dia 20 / 09 / 2023</v>
      </c>
      <c r="V7" s="451">
        <v>1</v>
      </c>
      <c r="W7" s="452" t="str">
        <f>IF($L$1="Português",W8,IF($L$1="English",W9,IF($L$1="Español",W10,IF($L$1="Français",W11,))))</f>
        <v>Data expirou em</v>
      </c>
      <c r="X7" s="453" t="str">
        <f>IF($L$1="Português",X10,IF($L$1="English",X13,IF($L$1="Español",X16,IF($L$1="Français",X19,))))</f>
        <v>Expositor Indirecto</v>
      </c>
      <c r="Y7" s="593">
        <v>1995</v>
      </c>
      <c r="Z7" s="464">
        <v>411202</v>
      </c>
    </row>
    <row r="8" spans="1:26" ht="12.6" customHeight="1" x14ac:dyDescent="0.2">
      <c r="A8" s="15"/>
      <c r="B8" s="9" t="s">
        <v>30</v>
      </c>
      <c r="C8" s="16" t="str">
        <f>'T1'!$G$6</f>
        <v>Nº Contribuinte:</v>
      </c>
      <c r="E8" s="684">
        <f>IF(I8=0,$U$16,)</f>
        <v>0</v>
      </c>
      <c r="F8" s="684"/>
      <c r="G8" s="684"/>
      <c r="H8" s="508">
        <f>IF(E8=$U$16,$T$30,)</f>
        <v>0</v>
      </c>
      <c r="I8" s="619" t="s">
        <v>1509</v>
      </c>
      <c r="J8" s="619"/>
      <c r="K8" s="619"/>
      <c r="L8" s="619"/>
      <c r="N8" s="77"/>
      <c r="S8" s="18"/>
      <c r="U8" s="465" t="str">
        <f>$W$2&amp;" "&amp;TEXT($U$2,"dd / mm / aaa")</f>
        <v>Até ao dia 20 / 09 / 2023</v>
      </c>
      <c r="V8" s="461">
        <v>0.5</v>
      </c>
      <c r="W8" s="456" t="s">
        <v>208</v>
      </c>
      <c r="X8" s="453" t="str">
        <f>IF($L$1="Português",X11,IF($L$1="English",X14,IF($L$1="Español",X17,IF($L$1="Français",X20,))))</f>
        <v>Não Expositor</v>
      </c>
      <c r="Y8" s="589">
        <v>3000</v>
      </c>
      <c r="Z8" s="464">
        <v>410440</v>
      </c>
    </row>
    <row r="9" spans="1:26" ht="12.6" customHeight="1" x14ac:dyDescent="0.2">
      <c r="A9" s="15"/>
      <c r="B9" s="9" t="s">
        <v>30</v>
      </c>
      <c r="C9" s="16" t="str">
        <f>'T1'!$A$28</f>
        <v>Nome da Empresa:</v>
      </c>
      <c r="E9" s="684">
        <f>IF(I9&gt;0,0,IF(I8&gt;0,$U$16,))</f>
        <v>0</v>
      </c>
      <c r="F9" s="684"/>
      <c r="G9" s="684"/>
      <c r="H9" s="508">
        <f>IF(E9=$U$16,$T$30,)</f>
        <v>0</v>
      </c>
      <c r="I9" s="679" t="s">
        <v>1509</v>
      </c>
      <c r="J9" s="679"/>
      <c r="K9" s="679"/>
      <c r="L9" s="679"/>
      <c r="M9" s="679"/>
      <c r="N9" s="679"/>
      <c r="O9" s="679"/>
      <c r="P9" s="679"/>
      <c r="Q9" s="679"/>
      <c r="R9" s="679"/>
      <c r="S9" s="18"/>
      <c r="U9" s="466" t="str">
        <f>$W$7&amp;" "&amp;TEXT($U$2,"dd / mm / aaa")</f>
        <v>Data expirou em 20 / 09 / 2023</v>
      </c>
      <c r="V9" s="451"/>
      <c r="W9" s="450" t="s">
        <v>209</v>
      </c>
      <c r="X9" s="594" t="s">
        <v>239</v>
      </c>
      <c r="Y9" s="595"/>
      <c r="Z9" s="458"/>
    </row>
    <row r="10" spans="1:26" ht="12.6" customHeight="1" x14ac:dyDescent="0.2">
      <c r="A10" s="15"/>
      <c r="B10" s="9" t="s">
        <v>30</v>
      </c>
      <c r="C10" s="16" t="str">
        <f>'T1'!$K$11</f>
        <v>Factura electrónica a enviar para o email:</v>
      </c>
      <c r="E10" s="17"/>
      <c r="G10" s="684">
        <f>IF(K10&gt;0,0,IF(I9&gt;0,U16,))</f>
        <v>0</v>
      </c>
      <c r="H10" s="684"/>
      <c r="I10" s="684"/>
      <c r="J10" s="508">
        <f>IF(G10=$U$16,$T$30,)</f>
        <v>0</v>
      </c>
      <c r="K10" s="629" t="s">
        <v>1509</v>
      </c>
      <c r="L10" s="629"/>
      <c r="M10" s="629"/>
      <c r="N10" s="629"/>
      <c r="O10" s="629"/>
      <c r="P10" s="629"/>
      <c r="Q10" s="629"/>
      <c r="R10" s="629"/>
      <c r="S10" s="18"/>
      <c r="W10" s="456" t="s">
        <v>210</v>
      </c>
      <c r="X10" s="467" t="s">
        <v>240</v>
      </c>
      <c r="Y10" s="456"/>
      <c r="Z10" s="454"/>
    </row>
    <row r="11" spans="1:26" ht="12.6" customHeight="1" x14ac:dyDescent="0.2">
      <c r="A11" s="15"/>
      <c r="B11" s="9" t="s">
        <v>30</v>
      </c>
      <c r="C11" s="16" t="str">
        <f>'T1'!$E$1</f>
        <v>Telefone:</v>
      </c>
      <c r="E11" s="619"/>
      <c r="F11" s="619"/>
      <c r="G11" s="619"/>
      <c r="H11" s="10" t="s">
        <v>81</v>
      </c>
      <c r="I11" s="619"/>
      <c r="J11" s="619"/>
      <c r="K11" s="619"/>
      <c r="L11" s="619"/>
      <c r="M11" s="26" t="s">
        <v>49</v>
      </c>
      <c r="N11" s="639"/>
      <c r="O11" s="639"/>
      <c r="P11" s="639"/>
      <c r="Q11" s="639"/>
      <c r="R11" s="639"/>
      <c r="S11" s="18"/>
      <c r="U11" s="468" t="str">
        <f>IF($L$1="Português",U12,IF($L$1="English",U13,IF($L$1="Español",U14,IF($L$1="Français",U15))))</f>
        <v>ATENÇÃO! Não preencheu</v>
      </c>
      <c r="W11" s="456" t="s">
        <v>211</v>
      </c>
      <c r="X11" s="467" t="s">
        <v>1478</v>
      </c>
      <c r="Y11" s="456"/>
      <c r="Z11" s="454"/>
    </row>
    <row r="12" spans="1:26" ht="12.6" customHeight="1" x14ac:dyDescent="0.2">
      <c r="A12" s="15"/>
      <c r="B12" s="9" t="s">
        <v>30</v>
      </c>
      <c r="C12" s="16" t="str">
        <f>'T1'!$C$28</f>
        <v>Morada:</v>
      </c>
      <c r="E12" s="679"/>
      <c r="F12" s="679"/>
      <c r="G12" s="679"/>
      <c r="H12" s="679"/>
      <c r="I12" s="679"/>
      <c r="J12" s="679"/>
      <c r="K12" s="679"/>
      <c r="L12" s="679"/>
      <c r="M12" s="679"/>
      <c r="N12" s="679"/>
      <c r="O12" s="679"/>
      <c r="P12" s="679"/>
      <c r="Q12" s="679"/>
      <c r="R12" s="679"/>
      <c r="S12" s="18"/>
      <c r="U12" s="469" t="s">
        <v>257</v>
      </c>
      <c r="W12" s="452" t="str">
        <f>IF($L$1="Português",W13,IF($L$1="English",W14,IF($L$1="Español",W15,IF($L$1="Français",W16,))))</f>
        <v>Após o dia</v>
      </c>
      <c r="X12" s="470" t="s">
        <v>241</v>
      </c>
      <c r="Y12" s="456"/>
      <c r="Z12" s="454"/>
    </row>
    <row r="13" spans="1:26" ht="12.6" customHeight="1" x14ac:dyDescent="0.2">
      <c r="A13" s="15"/>
      <c r="B13" s="9" t="s">
        <v>30</v>
      </c>
      <c r="C13" s="16" t="str">
        <f>'T1'!$C$23</f>
        <v>Código Postal:</v>
      </c>
      <c r="E13" s="680"/>
      <c r="F13" s="680"/>
      <c r="G13" s="9" t="s">
        <v>30</v>
      </c>
      <c r="H13" s="16" t="str">
        <f>'T1'!$G$1</f>
        <v>Localidade:</v>
      </c>
      <c r="J13" s="681"/>
      <c r="K13" s="681"/>
      <c r="L13" s="681"/>
      <c r="M13" s="681"/>
      <c r="N13" s="49" t="s">
        <v>30</v>
      </c>
      <c r="O13" s="27" t="str">
        <f>'T1'!$G$31</f>
        <v>Pais:</v>
      </c>
      <c r="P13" s="681"/>
      <c r="Q13" s="681"/>
      <c r="R13" s="681"/>
      <c r="S13" s="18"/>
      <c r="U13" s="469" t="s">
        <v>258</v>
      </c>
      <c r="W13" s="450" t="s">
        <v>212</v>
      </c>
      <c r="X13" s="470" t="s">
        <v>242</v>
      </c>
      <c r="Y13" s="456"/>
      <c r="Z13" s="454"/>
    </row>
    <row r="14" spans="1:26" ht="12.6" customHeight="1" x14ac:dyDescent="0.2">
      <c r="A14" s="15"/>
      <c r="B14" s="9"/>
      <c r="E14" s="17"/>
      <c r="F14" s="17"/>
      <c r="G14" s="17"/>
      <c r="H14" s="10"/>
      <c r="I14" s="17"/>
      <c r="J14" s="17"/>
      <c r="K14" s="17"/>
      <c r="L14" s="10"/>
      <c r="M14" s="10"/>
      <c r="N14" s="17"/>
      <c r="O14" s="17"/>
      <c r="P14" s="17"/>
      <c r="Q14" s="17"/>
      <c r="R14" s="17"/>
      <c r="S14" s="18"/>
      <c r="U14" s="469" t="s">
        <v>259</v>
      </c>
      <c r="W14" s="450" t="s">
        <v>213</v>
      </c>
      <c r="X14" s="470" t="s">
        <v>1479</v>
      </c>
      <c r="Y14" s="456"/>
      <c r="Z14" s="454"/>
    </row>
    <row r="15" spans="1:26" ht="12.6" customHeight="1" thickBot="1" x14ac:dyDescent="0.25">
      <c r="A15" s="60"/>
      <c r="B15" s="9"/>
      <c r="C15" s="669" t="str">
        <f>'T2'!$A$8</f>
        <v xml:space="preserve">Se for uma REGIÃO AUTÓNOMA, indique qual:    (Aplica-se apenas às Empresas Portuguesas)   </v>
      </c>
      <c r="D15" s="669"/>
      <c r="E15" s="669"/>
      <c r="F15" s="669"/>
      <c r="G15" s="669"/>
      <c r="H15" s="669"/>
      <c r="I15" s="669"/>
      <c r="J15" s="669"/>
      <c r="K15" s="669"/>
      <c r="L15" s="669"/>
      <c r="M15" s="669"/>
      <c r="N15" s="669"/>
      <c r="O15" s="682"/>
      <c r="P15" s="683"/>
      <c r="Q15" s="17"/>
      <c r="R15" s="17"/>
      <c r="S15" s="18"/>
      <c r="U15" s="469" t="s">
        <v>260</v>
      </c>
      <c r="W15" s="450" t="s">
        <v>214</v>
      </c>
      <c r="X15" s="467" t="s">
        <v>239</v>
      </c>
      <c r="Z15" s="454"/>
    </row>
    <row r="16" spans="1:26" ht="12.6" customHeight="1" x14ac:dyDescent="0.2">
      <c r="A16" s="15"/>
      <c r="B16" s="9"/>
      <c r="C16" s="39"/>
      <c r="D16" s="39"/>
      <c r="E16" s="39"/>
      <c r="F16" s="39"/>
      <c r="G16" s="39"/>
      <c r="H16" s="39"/>
      <c r="I16" s="39"/>
      <c r="J16" s="39"/>
      <c r="K16" s="39"/>
      <c r="L16" s="39"/>
      <c r="M16" s="39"/>
      <c r="N16" s="39"/>
      <c r="O16" s="39"/>
      <c r="P16" s="39"/>
      <c r="Q16" s="39"/>
      <c r="R16" s="17"/>
      <c r="S16" s="18"/>
      <c r="U16" s="452" t="str">
        <f>IF($L$1="Português",U17,(IF($L$1="English",U18,(IF($L$1="Español",U19,(IF($L$1="Français",U20,)))))))</f>
        <v>Campo Obrigatório</v>
      </c>
      <c r="W16" s="450" t="s">
        <v>215</v>
      </c>
      <c r="X16" s="467" t="s">
        <v>240</v>
      </c>
      <c r="Z16" s="454"/>
    </row>
    <row r="17" spans="1:26" ht="12.6" customHeight="1" x14ac:dyDescent="0.2">
      <c r="A17" s="15"/>
      <c r="B17" s="500" t="str">
        <f>'T1'!$M$12</f>
        <v>DADOS DE FACTURAÇÃO</v>
      </c>
      <c r="C17" s="39"/>
      <c r="D17" s="39"/>
      <c r="E17" s="39"/>
      <c r="F17" s="643" t="str">
        <f>'T1'!$O$16</f>
        <v>SE FOR DIFERENTE dos Dados do Expositor</v>
      </c>
      <c r="G17" s="643"/>
      <c r="H17" s="643"/>
      <c r="I17" s="643"/>
      <c r="J17" s="643"/>
      <c r="K17" s="643"/>
      <c r="L17" s="39"/>
      <c r="M17" s="39"/>
      <c r="N17" s="39"/>
      <c r="O17" s="39"/>
      <c r="P17" s="39"/>
      <c r="Q17" s="39"/>
      <c r="R17" s="17"/>
      <c r="S17" s="18"/>
      <c r="U17" s="456" t="s">
        <v>38</v>
      </c>
      <c r="W17" s="452" t="str">
        <f>IF($L$1="Português",W18,IF($L$1="English",W19,IF($L$1="Español",W20,IF($L$1="Français",W21,))))</f>
        <v>Atenção!</v>
      </c>
      <c r="X17" s="467" t="s">
        <v>1480</v>
      </c>
      <c r="Z17" s="454"/>
    </row>
    <row r="18" spans="1:26" ht="12.6" customHeight="1" x14ac:dyDescent="0.2">
      <c r="A18" s="15"/>
      <c r="B18" s="9" t="s">
        <v>30</v>
      </c>
      <c r="C18" s="16" t="str">
        <f>'T1'!$G$6</f>
        <v>Nº Contribuinte:</v>
      </c>
      <c r="F18" s="619"/>
      <c r="G18" s="619"/>
      <c r="H18" s="619"/>
      <c r="I18" s="619"/>
      <c r="N18" s="77"/>
      <c r="S18" s="18"/>
      <c r="U18" s="456" t="s">
        <v>28</v>
      </c>
      <c r="W18" s="456" t="s">
        <v>201</v>
      </c>
      <c r="X18" s="471" t="s">
        <v>243</v>
      </c>
      <c r="Z18" s="454"/>
    </row>
    <row r="19" spans="1:26" ht="12.6" customHeight="1" x14ac:dyDescent="0.2">
      <c r="A19" s="15"/>
      <c r="B19" s="9" t="s">
        <v>30</v>
      </c>
      <c r="C19" s="16" t="str">
        <f>'T1'!$A$28</f>
        <v>Nome da Empresa:</v>
      </c>
      <c r="G19" s="679"/>
      <c r="H19" s="679"/>
      <c r="I19" s="679"/>
      <c r="J19" s="679"/>
      <c r="K19" s="679"/>
      <c r="L19" s="679"/>
      <c r="M19" s="679"/>
      <c r="N19" s="679"/>
      <c r="O19" s="679"/>
      <c r="P19" s="679"/>
      <c r="Q19" s="679"/>
      <c r="R19" s="679"/>
      <c r="S19" s="18"/>
      <c r="U19" s="456" t="s">
        <v>48</v>
      </c>
      <c r="W19" s="456" t="s">
        <v>202</v>
      </c>
      <c r="X19" s="471" t="s">
        <v>244</v>
      </c>
      <c r="Z19" s="454"/>
    </row>
    <row r="20" spans="1:26" ht="12.6" customHeight="1" x14ac:dyDescent="0.2">
      <c r="A20" s="15"/>
      <c r="B20" s="9" t="s">
        <v>30</v>
      </c>
      <c r="C20" s="16" t="str">
        <f>'T1'!$K$11</f>
        <v>Factura electrónica a enviar para o email:</v>
      </c>
      <c r="E20" s="17"/>
      <c r="G20" s="630">
        <f>IF(K20&gt;0,0,IF(G19&gt;0,U16,))</f>
        <v>0</v>
      </c>
      <c r="H20" s="630"/>
      <c r="I20" s="630"/>
      <c r="J20" s="508">
        <f>IF(G20=$U$16,$T$30,)</f>
        <v>0</v>
      </c>
      <c r="K20" s="629"/>
      <c r="L20" s="629"/>
      <c r="M20" s="629"/>
      <c r="N20" s="629"/>
      <c r="O20" s="629"/>
      <c r="P20" s="629"/>
      <c r="Q20" s="629"/>
      <c r="R20" s="629"/>
      <c r="S20" s="18"/>
      <c r="U20" s="456" t="s">
        <v>84</v>
      </c>
      <c r="W20" s="456" t="s">
        <v>203</v>
      </c>
      <c r="X20" s="473" t="s">
        <v>1481</v>
      </c>
      <c r="Y20" s="474"/>
      <c r="Z20" s="475"/>
    </row>
    <row r="21" spans="1:26" ht="12.6" customHeight="1" thickBot="1" x14ac:dyDescent="0.25">
      <c r="A21" s="15"/>
      <c r="B21" s="9" t="s">
        <v>30</v>
      </c>
      <c r="C21" s="16" t="str">
        <f>'T1'!$E$1</f>
        <v>Telefone:</v>
      </c>
      <c r="E21" s="619"/>
      <c r="F21" s="619"/>
      <c r="G21" s="619"/>
      <c r="H21" s="619"/>
      <c r="I21" s="441"/>
      <c r="J21" s="590" t="s">
        <v>151</v>
      </c>
      <c r="K21" s="631"/>
      <c r="L21" s="631"/>
      <c r="M21" s="631"/>
      <c r="N21" s="631"/>
      <c r="O21" s="26"/>
      <c r="P21" s="26"/>
      <c r="Q21" s="26"/>
      <c r="R21" s="26"/>
      <c r="S21" s="18"/>
      <c r="U21" s="472" t="str">
        <f>IF($L$1="Português",U22,IF($L$1="English",U23,IF($L$1="Español",U24,IF($L$1="Français",U25))))</f>
        <v>com a entrega de</v>
      </c>
      <c r="W21" s="456" t="s">
        <v>202</v>
      </c>
    </row>
    <row r="22" spans="1:26" ht="12.6" customHeight="1" x14ac:dyDescent="0.2">
      <c r="A22" s="15"/>
      <c r="B22" s="9" t="s">
        <v>30</v>
      </c>
      <c r="C22" s="16" t="str">
        <f>'T1'!$C$28</f>
        <v>Morada:</v>
      </c>
      <c r="E22" s="679"/>
      <c r="F22" s="679"/>
      <c r="G22" s="679"/>
      <c r="H22" s="679"/>
      <c r="I22" s="679"/>
      <c r="J22" s="679"/>
      <c r="K22" s="679"/>
      <c r="L22" s="679"/>
      <c r="M22" s="679"/>
      <c r="N22" s="679"/>
      <c r="O22" s="679"/>
      <c r="P22" s="679"/>
      <c r="Q22" s="679"/>
      <c r="R22" s="679"/>
      <c r="S22" s="18"/>
      <c r="U22" s="456" t="s">
        <v>157</v>
      </c>
      <c r="W22" s="452" t="str">
        <f>IF($L$1="Português",W23,IF($L$1="English",W24,IF($L$1="Español",W25,IF($L$1="Français",W26,))))</f>
        <v>(Não Aplicável)</v>
      </c>
      <c r="X22" s="452" t="str">
        <f>IF($L$1="Português",X23,(IF($L$1="English",X24,(IF($L$1="Español",X25,(IF($L$1="Français",X26,)))))))</f>
        <v>(Máximo 20 caracteres)</v>
      </c>
      <c r="Z22" s="503" t="s">
        <v>1385</v>
      </c>
    </row>
    <row r="23" spans="1:26" ht="12.6" customHeight="1" x14ac:dyDescent="0.2">
      <c r="A23" s="15"/>
      <c r="B23" s="9" t="s">
        <v>30</v>
      </c>
      <c r="C23" s="16" t="str">
        <f>'T1'!$C$23</f>
        <v>Código Postal:</v>
      </c>
      <c r="E23" s="680"/>
      <c r="F23" s="680"/>
      <c r="G23" s="9" t="s">
        <v>30</v>
      </c>
      <c r="H23" s="16" t="str">
        <f>'T1'!$G$1</f>
        <v>Localidade:</v>
      </c>
      <c r="J23" s="681"/>
      <c r="K23" s="681"/>
      <c r="L23" s="681"/>
      <c r="M23" s="681"/>
      <c r="N23" s="49" t="s">
        <v>30</v>
      </c>
      <c r="O23" s="27" t="str">
        <f>'T1'!$G$31</f>
        <v>Pais:</v>
      </c>
      <c r="P23" s="681"/>
      <c r="Q23" s="681"/>
      <c r="R23" s="681"/>
      <c r="S23" s="18"/>
      <c r="U23" s="456" t="s">
        <v>158</v>
      </c>
      <c r="W23" s="450" t="s">
        <v>1364</v>
      </c>
      <c r="X23" s="469" t="s">
        <v>109</v>
      </c>
      <c r="Z23" s="504"/>
    </row>
    <row r="24" spans="1:26" ht="12.6" customHeight="1" x14ac:dyDescent="0.2">
      <c r="A24" s="15"/>
      <c r="B24" s="9"/>
      <c r="E24" s="17"/>
      <c r="F24" s="17"/>
      <c r="G24" s="17"/>
      <c r="H24" s="10"/>
      <c r="I24" s="17"/>
      <c r="J24" s="17"/>
      <c r="K24" s="17"/>
      <c r="L24" s="10"/>
      <c r="M24" s="10"/>
      <c r="N24" s="17"/>
      <c r="O24" s="17"/>
      <c r="P24" s="17"/>
      <c r="Q24" s="17"/>
      <c r="R24" s="17"/>
      <c r="S24" s="18"/>
      <c r="U24" s="456" t="s">
        <v>159</v>
      </c>
      <c r="W24" s="450" t="s">
        <v>1365</v>
      </c>
      <c r="X24" s="469" t="s">
        <v>110</v>
      </c>
      <c r="Z24" s="505">
        <f>IF($L$30=$Z$38,Z38,)</f>
        <v>0</v>
      </c>
    </row>
    <row r="25" spans="1:26" ht="12.6" customHeight="1" thickBot="1" x14ac:dyDescent="0.25">
      <c r="A25" s="60"/>
      <c r="B25" s="9"/>
      <c r="C25" s="669" t="str">
        <f>'T2'!$A$8</f>
        <v xml:space="preserve">Se for uma REGIÃO AUTÓNOMA, indique qual:    (Aplica-se apenas às Empresas Portuguesas)   </v>
      </c>
      <c r="D25" s="669"/>
      <c r="E25" s="669"/>
      <c r="F25" s="669"/>
      <c r="G25" s="669"/>
      <c r="H25" s="669"/>
      <c r="I25" s="669"/>
      <c r="J25" s="669"/>
      <c r="K25" s="669"/>
      <c r="L25" s="669"/>
      <c r="M25" s="669"/>
      <c r="N25" s="669"/>
      <c r="O25" s="682"/>
      <c r="P25" s="683"/>
      <c r="Q25" s="17"/>
      <c r="R25" s="17"/>
      <c r="S25" s="18"/>
      <c r="U25" s="456" t="s">
        <v>160</v>
      </c>
      <c r="W25" s="450" t="s">
        <v>1366</v>
      </c>
      <c r="X25" s="469" t="s">
        <v>109</v>
      </c>
      <c r="Z25" s="506">
        <f>IF($L$30=$Z$38,Z39,)</f>
        <v>0</v>
      </c>
    </row>
    <row r="26" spans="1:26" ht="12.6" customHeight="1" thickBot="1" x14ac:dyDescent="0.25">
      <c r="A26" s="15"/>
      <c r="B26" s="9"/>
      <c r="C26" s="39"/>
      <c r="D26" s="39"/>
      <c r="E26" s="39"/>
      <c r="F26" s="39"/>
      <c r="G26" s="39"/>
      <c r="H26" s="39"/>
      <c r="I26" s="39"/>
      <c r="J26" s="39"/>
      <c r="K26" s="39"/>
      <c r="L26" s="39"/>
      <c r="M26" s="39"/>
      <c r="N26" s="39"/>
      <c r="O26" s="39"/>
      <c r="P26" s="39"/>
      <c r="Q26" s="39"/>
      <c r="R26" s="17"/>
      <c r="S26" s="18"/>
      <c r="W26" s="450" t="s">
        <v>1367</v>
      </c>
      <c r="X26" s="456" t="s">
        <v>111</v>
      </c>
      <c r="Z26" s="507" t="s">
        <v>1384</v>
      </c>
    </row>
    <row r="27" spans="1:26" ht="11.25" x14ac:dyDescent="0.2">
      <c r="A27" s="111"/>
      <c r="B27" s="112"/>
      <c r="C27" s="112"/>
      <c r="D27" s="112"/>
      <c r="E27" s="112"/>
      <c r="F27" s="112"/>
      <c r="G27" s="112"/>
      <c r="H27" s="112"/>
      <c r="I27" s="112"/>
      <c r="J27" s="112"/>
      <c r="K27" s="112"/>
      <c r="L27" s="112"/>
      <c r="M27" s="112"/>
      <c r="N27" s="112"/>
      <c r="O27" s="112"/>
      <c r="P27" s="112"/>
      <c r="Q27" s="442"/>
      <c r="R27" s="497"/>
      <c r="S27" s="114"/>
      <c r="U27" s="476"/>
      <c r="V27" s="477">
        <f>IF($P$23&gt;1,$V$30,(IF($P$23&lt;1,$V$28,)))</f>
        <v>0.23</v>
      </c>
      <c r="X27" s="468" t="str">
        <f>IF($L$1="Português",X28,IF($L$1="English",X29,IF($L$1="Español",X30,IF($L$1="Français",X31))))</f>
        <v>Campos Obrigatórios</v>
      </c>
      <c r="Z27" s="505"/>
    </row>
    <row r="28" spans="1:26" ht="12.6" customHeight="1" thickBot="1" x14ac:dyDescent="0.25">
      <c r="A28" s="15"/>
      <c r="C28" s="56" t="str">
        <f>'T2'!$A$73</f>
        <v>Presta consentimento ao tratamento dos Dados constantes nesta Requisição de Participação?</v>
      </c>
      <c r="D28" s="44"/>
      <c r="E28" s="44"/>
      <c r="G28" s="84"/>
      <c r="H28" s="84"/>
      <c r="I28" s="84"/>
      <c r="J28" s="84"/>
      <c r="K28" s="84"/>
      <c r="L28" s="84"/>
      <c r="M28" s="84"/>
      <c r="N28" s="235" t="str">
        <f>'T1'!$E$36</f>
        <v>Ler+</v>
      </c>
      <c r="O28" s="91" t="s">
        <v>90</v>
      </c>
      <c r="R28" s="85"/>
      <c r="S28" s="18"/>
      <c r="U28" s="478">
        <f>IF($P$13=$U$35,$U$33,IF($P$13=$U$37,$U$33,IF($P$13=$U$36,$U$33,IF($P$13=$U$38,$U$33,))))</f>
        <v>0</v>
      </c>
      <c r="V28" s="479">
        <f>IF($P$13=0,$V$35,(IF($O$15=$U$33,$V$33,(IF($O$15=$U$34,$V$34,(IF($P$13=$U$35,$V$35,(IF($P$13=$U$37,$V$35,(IF($P$13=$U$36,$V$35,(IF($P$13=$U$38,$V$35,)))))))))))))</f>
        <v>0.23</v>
      </c>
      <c r="X28" s="456" t="s">
        <v>27</v>
      </c>
      <c r="Z28" s="505" t="str">
        <f>IF($G$30&gt;0,$Z$38,)</f>
        <v>SIM</v>
      </c>
    </row>
    <row r="29" spans="1:26" ht="12" thickBot="1" x14ac:dyDescent="0.25">
      <c r="A29" s="15"/>
      <c r="B29" s="9"/>
      <c r="C29" s="39"/>
      <c r="D29" s="39"/>
      <c r="E29" s="39"/>
      <c r="F29" s="39"/>
      <c r="G29" s="39"/>
      <c r="H29" s="39"/>
      <c r="I29" s="39"/>
      <c r="J29" s="39"/>
      <c r="K29" s="39"/>
      <c r="L29" s="39"/>
      <c r="M29" s="39"/>
      <c r="N29" s="684">
        <f>IF(O28&gt;0,0,IF(K10&gt;0,U16))</f>
        <v>0</v>
      </c>
      <c r="O29" s="684"/>
      <c r="P29" s="684"/>
      <c r="R29" s="17"/>
      <c r="S29" s="18"/>
      <c r="U29" s="480">
        <f>IF($P$13=$U$35,$U$34,IF($P$13=$U$37,$U$34,IF($P$13=$U$36,$U$34,IF($P$13=$U$38,$U$34,))))</f>
        <v>0</v>
      </c>
      <c r="V29" s="481"/>
      <c r="X29" s="456" t="s">
        <v>28</v>
      </c>
      <c r="Z29" s="506" t="str">
        <f>IF($G$30&gt;0,$Z$39,)</f>
        <v>NÃO</v>
      </c>
    </row>
    <row r="30" spans="1:26" ht="12.6" customHeight="1" thickBot="1" x14ac:dyDescent="0.25">
      <c r="A30" s="15"/>
      <c r="B30" s="9"/>
      <c r="C30" s="16" t="str">
        <f>'T1'!$O$21</f>
        <v xml:space="preserve">Vão enviar NOTA DE ENCOMENDA?  </v>
      </c>
      <c r="G30" s="91" t="s">
        <v>91</v>
      </c>
      <c r="I30" s="704" t="str">
        <f>'T1'!$I$26</f>
        <v>Entidade Pública?</v>
      </c>
      <c r="J30" s="704"/>
      <c r="K30" s="705"/>
      <c r="L30" s="91" t="s">
        <v>91</v>
      </c>
      <c r="M30" s="39"/>
      <c r="N30" s="39"/>
      <c r="O30" s="39"/>
      <c r="P30" s="39"/>
      <c r="Q30" s="39"/>
      <c r="R30" s="17"/>
      <c r="S30" s="18"/>
      <c r="T30" s="509" t="s">
        <v>1381</v>
      </c>
      <c r="U30" s="483"/>
      <c r="V30" s="479">
        <f>IF($P$23=0,$V$35,(IF($O$25=$U$33,$V$33,(IF($O$25=$U$34,$V$34,(IF($P$23=$U$35,$V$35,(IF($P$23=$U$37,$V$35,(IF($P$23=$U$36,$V$35,(IF($P$23=$U$38,$V$35,)))))))))))))</f>
        <v>0.23</v>
      </c>
      <c r="X30" s="456" t="s">
        <v>29</v>
      </c>
      <c r="Z30" s="503" t="s">
        <v>1383</v>
      </c>
    </row>
    <row r="31" spans="1:26" ht="12.6" customHeight="1" x14ac:dyDescent="0.2">
      <c r="A31" s="15"/>
      <c r="B31" s="9"/>
      <c r="C31" s="39"/>
      <c r="D31" s="39"/>
      <c r="E31" s="39"/>
      <c r="F31" s="684">
        <f>IF(G30&gt;0,0,IF(O28&gt;0,$U$16,))</f>
        <v>0</v>
      </c>
      <c r="G31" s="684"/>
      <c r="H31" s="684"/>
      <c r="J31" s="39"/>
      <c r="K31" s="684">
        <f>IF(L30&gt;0,0,IF(G30&gt;0,$U$16,))</f>
        <v>0</v>
      </c>
      <c r="L31" s="684"/>
      <c r="M31" s="684"/>
      <c r="N31" s="39"/>
      <c r="O31" s="39"/>
      <c r="P31" s="39"/>
      <c r="Q31" s="39"/>
      <c r="R31" s="17"/>
      <c r="S31" s="18"/>
      <c r="U31" s="484">
        <f>IF($P$23=$U$35,$U$33,IF($P$23=$U$37,$U$33,IF($P$23=$U$36,$U$33,IF($P$23=$U$38,$U$33,))))</f>
        <v>0</v>
      </c>
      <c r="V31" s="485"/>
      <c r="X31" s="456" t="s">
        <v>83</v>
      </c>
      <c r="Z31" s="505"/>
    </row>
    <row r="32" spans="1:26" ht="12.6" customHeight="1" thickBot="1" x14ac:dyDescent="0.25">
      <c r="A32" s="60"/>
      <c r="B32" s="9"/>
      <c r="C32" s="704" t="str">
        <f>'T2'!$A$3</f>
        <v xml:space="preserve">Vão recorrer a procedimento de contratação pública em valor superior a 5.000,00€ ? </v>
      </c>
      <c r="D32" s="704"/>
      <c r="E32" s="704"/>
      <c r="F32" s="704"/>
      <c r="G32" s="704"/>
      <c r="H32" s="704"/>
      <c r="I32" s="704"/>
      <c r="J32" s="704"/>
      <c r="K32" s="704"/>
      <c r="L32" s="704"/>
      <c r="M32" s="91"/>
      <c r="R32" s="17"/>
      <c r="S32" s="18"/>
      <c r="T32" s="459">
        <f>IF(M32=Z38,D33,)</f>
        <v>0</v>
      </c>
      <c r="U32" s="484">
        <f>IF($P$23=$U$35,$U$34,IF($P$23=$U$37,$U$34,IF($P$23=$U$36,$U$34,IF($P$23=$U$38,$U$34,))))</f>
        <v>0</v>
      </c>
      <c r="V32" s="485"/>
      <c r="Z32" s="505" t="str">
        <f>IF($O$28&gt;0,$Z$38,)</f>
        <v>SIM</v>
      </c>
    </row>
    <row r="33" spans="1:26" ht="12.6" customHeight="1" thickBot="1" x14ac:dyDescent="0.25">
      <c r="A33" s="60"/>
      <c r="B33" s="9"/>
      <c r="D33" s="709" t="str">
        <f>'T2'!$A$83</f>
        <v>Despesas e Encargos inerentes ao procedimento de Contratação Pública - aplica-se 250,00€</v>
      </c>
      <c r="E33" s="709"/>
      <c r="F33" s="709"/>
      <c r="G33" s="709"/>
      <c r="H33" s="709"/>
      <c r="I33" s="709"/>
      <c r="J33" s="709"/>
      <c r="K33" s="709"/>
      <c r="L33" s="684" t="str">
        <f>IF(M32&gt;0,0,IF(L30=Z38,U16,IF(L30=Z39,W22,)))</f>
        <v>(Não Aplicável)</v>
      </c>
      <c r="M33" s="684"/>
      <c r="N33" s="684"/>
      <c r="R33" s="17"/>
      <c r="S33" s="18"/>
      <c r="U33" s="487" t="s">
        <v>1351</v>
      </c>
      <c r="V33" s="479">
        <v>0.16</v>
      </c>
      <c r="Z33" s="506" t="str">
        <f>IF($O$28&gt;0,$Z$39,)</f>
        <v>NÃO</v>
      </c>
    </row>
    <row r="34" spans="1:26" ht="12.6" customHeight="1" x14ac:dyDescent="0.2">
      <c r="A34" s="60"/>
      <c r="B34" s="9"/>
      <c r="D34" s="709"/>
      <c r="E34" s="709"/>
      <c r="F34" s="709"/>
      <c r="G34" s="709"/>
      <c r="H34" s="709"/>
      <c r="I34" s="709"/>
      <c r="J34" s="709"/>
      <c r="K34" s="709"/>
      <c r="O34" s="77"/>
      <c r="P34" s="77"/>
      <c r="Q34" s="77"/>
      <c r="R34" s="17"/>
      <c r="S34" s="18"/>
      <c r="U34" s="488" t="s">
        <v>1352</v>
      </c>
      <c r="V34" s="479">
        <v>0.22</v>
      </c>
      <c r="Z34" s="503" t="s">
        <v>1382</v>
      </c>
    </row>
    <row r="35" spans="1:26" ht="12.6" customHeight="1" thickBot="1" x14ac:dyDescent="0.25">
      <c r="A35" s="60"/>
      <c r="B35" s="9"/>
      <c r="E35" s="77"/>
      <c r="F35" s="77"/>
      <c r="G35" s="77"/>
      <c r="H35" s="77"/>
      <c r="I35" s="77"/>
      <c r="J35" s="77"/>
      <c r="K35" s="77"/>
      <c r="L35" s="77"/>
      <c r="M35" s="77"/>
      <c r="N35" s="77"/>
      <c r="O35" s="77"/>
      <c r="P35" s="77"/>
      <c r="Q35" s="77"/>
      <c r="R35" s="17"/>
      <c r="S35" s="18"/>
      <c r="U35" s="467" t="s">
        <v>1476</v>
      </c>
      <c r="V35" s="489">
        <v>0.23</v>
      </c>
      <c r="Z35" s="505"/>
    </row>
    <row r="36" spans="1:26" ht="12.6" customHeight="1" x14ac:dyDescent="0.2">
      <c r="A36" s="111"/>
      <c r="B36" s="501" t="s">
        <v>65</v>
      </c>
      <c r="C36" s="112" t="str">
        <f>'T1'!$K$6</f>
        <v>Nome do Responsável pela Participação:</v>
      </c>
      <c r="D36" s="112"/>
      <c r="E36" s="112"/>
      <c r="F36" s="112"/>
      <c r="G36" s="112"/>
      <c r="H36" s="112"/>
      <c r="I36" s="716"/>
      <c r="J36" s="716"/>
      <c r="K36" s="716"/>
      <c r="L36" s="716"/>
      <c r="M36" s="716"/>
      <c r="N36" s="716"/>
      <c r="O36" s="716"/>
      <c r="P36" s="716"/>
      <c r="Q36" s="716"/>
      <c r="R36" s="716"/>
      <c r="S36" s="114"/>
      <c r="T36" s="450"/>
      <c r="U36" s="467" t="s">
        <v>1477</v>
      </c>
      <c r="V36" s="485"/>
      <c r="W36" s="450"/>
      <c r="Z36" s="505" t="str">
        <f>IF($K$10&gt;0,$Z$38,)</f>
        <v>SIM</v>
      </c>
    </row>
    <row r="37" spans="1:26" ht="12.6" customHeight="1" thickBot="1" x14ac:dyDescent="0.25">
      <c r="A37" s="15"/>
      <c r="B37" s="9"/>
      <c r="C37" s="45" t="str">
        <f>'T1'!$E$21</f>
        <v>Cargo:</v>
      </c>
      <c r="D37" s="639"/>
      <c r="E37" s="639"/>
      <c r="F37" s="639"/>
      <c r="G37" s="639"/>
      <c r="H37" s="45" t="s">
        <v>50</v>
      </c>
      <c r="I37" s="681"/>
      <c r="J37" s="681"/>
      <c r="K37" s="681"/>
      <c r="L37" s="681"/>
      <c r="M37" s="681"/>
      <c r="N37" s="714" t="str">
        <f>'T1'!$E$1</f>
        <v>Telefone:</v>
      </c>
      <c r="O37" s="714"/>
      <c r="P37" s="619"/>
      <c r="Q37" s="619"/>
      <c r="R37" s="619"/>
      <c r="S37" s="18"/>
      <c r="U37" s="467" t="s">
        <v>129</v>
      </c>
      <c r="V37" s="485"/>
      <c r="Z37" s="506" t="str">
        <f>IF($K$10&gt;0,$Z$39,)</f>
        <v>NÃO</v>
      </c>
    </row>
    <row r="38" spans="1:26" ht="12.6" customHeight="1" thickBot="1" x14ac:dyDescent="0.25">
      <c r="A38" s="105"/>
      <c r="B38" s="106"/>
      <c r="C38" s="106"/>
      <c r="D38" s="106"/>
      <c r="E38" s="106"/>
      <c r="F38" s="106"/>
      <c r="G38" s="106"/>
      <c r="H38" s="106"/>
      <c r="I38" s="106"/>
      <c r="J38" s="106"/>
      <c r="K38" s="106"/>
      <c r="L38" s="106"/>
      <c r="M38" s="106"/>
      <c r="N38" s="106"/>
      <c r="O38" s="106"/>
      <c r="P38" s="106"/>
      <c r="Q38" s="106"/>
      <c r="R38" s="106"/>
      <c r="S38" s="110"/>
      <c r="T38" s="450"/>
      <c r="U38" s="492" t="s">
        <v>130</v>
      </c>
      <c r="V38" s="481"/>
      <c r="W38" s="450"/>
      <c r="Z38" s="453" t="str">
        <f>IF($L$1="Português",Z40,IF($L$1="English",Z42,IF($L$1="Español",Z44,IF($L$1="Français",Z46,))))</f>
        <v>SIM</v>
      </c>
    </row>
    <row r="39" spans="1:26" ht="12.6" customHeight="1" x14ac:dyDescent="0.2">
      <c r="A39" s="120"/>
      <c r="B39" s="685" t="str">
        <f>'T2'!$A$63</f>
        <v>A Lisboa-FCE poderá alterar, a todo o tempo, o valor dos preços e encargos fixados para participação no evento, bem como rever as condições de participação, se as condições de mercado ou razões comerciais o impuserem, ou se alterarem as circunstâncias em que os mesmos foram definidos. As alterações apenas se aplicarão para as inscrições efectuadas a partir da data de comunicação/divulgação das mesmas.</v>
      </c>
      <c r="C39" s="685"/>
      <c r="D39" s="685"/>
      <c r="E39" s="685"/>
      <c r="F39" s="685"/>
      <c r="G39" s="685"/>
      <c r="H39" s="685"/>
      <c r="I39" s="685"/>
      <c r="J39" s="685"/>
      <c r="K39" s="685"/>
      <c r="L39" s="685"/>
      <c r="M39" s="685"/>
      <c r="N39" s="685"/>
      <c r="O39" s="685"/>
      <c r="P39" s="685"/>
      <c r="Q39" s="685"/>
      <c r="R39" s="685"/>
      <c r="S39" s="121"/>
      <c r="T39" s="450"/>
      <c r="V39" s="450"/>
      <c r="W39" s="493"/>
      <c r="Z39" s="453" t="str">
        <f>IF($L$1="Português",Z41,IF($L$1="English",Z43,IF($L$1="Español",Z45,IF($L$1="Français",Z47,))))</f>
        <v>NÃO</v>
      </c>
    </row>
    <row r="40" spans="1:26" ht="12.6" customHeight="1" x14ac:dyDescent="0.2">
      <c r="A40" s="120"/>
      <c r="B40" s="685"/>
      <c r="C40" s="685"/>
      <c r="D40" s="685"/>
      <c r="E40" s="685"/>
      <c r="F40" s="685"/>
      <c r="G40" s="685"/>
      <c r="H40" s="685"/>
      <c r="I40" s="685"/>
      <c r="J40" s="685"/>
      <c r="K40" s="685"/>
      <c r="L40" s="685"/>
      <c r="M40" s="685"/>
      <c r="N40" s="685"/>
      <c r="O40" s="685"/>
      <c r="P40" s="685"/>
      <c r="Q40" s="685"/>
      <c r="R40" s="685"/>
      <c r="S40" s="121"/>
      <c r="T40" s="450"/>
      <c r="V40" s="450"/>
      <c r="Z40" s="482" t="s">
        <v>90</v>
      </c>
    </row>
    <row r="41" spans="1:26" ht="12.6" customHeight="1" thickBot="1" x14ac:dyDescent="0.25">
      <c r="A41" s="123"/>
      <c r="B41" s="686"/>
      <c r="C41" s="686"/>
      <c r="D41" s="686"/>
      <c r="E41" s="686"/>
      <c r="F41" s="686"/>
      <c r="G41" s="686"/>
      <c r="H41" s="686"/>
      <c r="I41" s="686"/>
      <c r="J41" s="686"/>
      <c r="K41" s="686"/>
      <c r="L41" s="686"/>
      <c r="M41" s="686"/>
      <c r="N41" s="686"/>
      <c r="O41" s="686"/>
      <c r="P41" s="686"/>
      <c r="Q41" s="686"/>
      <c r="R41" s="686"/>
      <c r="S41" s="124"/>
      <c r="V41" s="450"/>
      <c r="Z41" s="482" t="s">
        <v>91</v>
      </c>
    </row>
    <row r="42" spans="1:26" ht="12.6" customHeight="1" x14ac:dyDescent="0.2">
      <c r="A42" s="15"/>
      <c r="B42" s="39"/>
      <c r="F42" s="624" t="s">
        <v>169</v>
      </c>
      <c r="G42" s="624"/>
      <c r="H42" s="624"/>
      <c r="I42" s="624"/>
      <c r="J42" s="624"/>
      <c r="K42" s="624"/>
      <c r="L42" s="624"/>
      <c r="M42" s="624"/>
      <c r="N42" s="624"/>
      <c r="O42" s="624"/>
      <c r="S42" s="18"/>
      <c r="V42" s="21"/>
      <c r="Z42" s="486" t="s">
        <v>92</v>
      </c>
    </row>
    <row r="43" spans="1:26" ht="12.6" customHeight="1" x14ac:dyDescent="0.2">
      <c r="A43" s="15"/>
      <c r="B43" s="39"/>
      <c r="F43" s="624"/>
      <c r="G43" s="624"/>
      <c r="H43" s="624"/>
      <c r="I43" s="624"/>
      <c r="J43" s="624"/>
      <c r="K43" s="624"/>
      <c r="L43" s="624"/>
      <c r="M43" s="624"/>
      <c r="N43" s="624"/>
      <c r="O43" s="624"/>
      <c r="S43" s="18"/>
      <c r="V43" s="21"/>
      <c r="W43" s="21"/>
      <c r="Z43" s="486" t="s">
        <v>93</v>
      </c>
    </row>
    <row r="44" spans="1:26" ht="12.6" customHeight="1" x14ac:dyDescent="0.2">
      <c r="A44" s="15"/>
      <c r="B44" s="39"/>
      <c r="D44" s="628" t="str">
        <f>'T2'!$A$13</f>
        <v>Acesso exclusivo à Zona Lounge para almoços de negócios com clientes</v>
      </c>
      <c r="E44" s="628"/>
      <c r="F44" s="628"/>
      <c r="G44" s="628"/>
      <c r="H44" s="628"/>
      <c r="I44" s="628"/>
      <c r="J44" s="628"/>
      <c r="K44" s="628"/>
      <c r="L44" s="628"/>
      <c r="M44" s="628"/>
      <c r="N44" s="628"/>
      <c r="O44" s="628"/>
      <c r="P44" s="628"/>
      <c r="Q44" s="47"/>
      <c r="S44" s="18"/>
      <c r="V44" s="21"/>
      <c r="W44" s="21"/>
      <c r="Z44" s="482" t="s">
        <v>94</v>
      </c>
    </row>
    <row r="45" spans="1:26" ht="12.6" customHeight="1" x14ac:dyDescent="0.2">
      <c r="A45" s="15"/>
      <c r="B45" s="39"/>
      <c r="D45" s="115"/>
      <c r="E45" s="115"/>
      <c r="F45" s="115"/>
      <c r="G45" s="115"/>
      <c r="H45" s="115"/>
      <c r="I45" s="115"/>
      <c r="J45" s="115"/>
      <c r="K45" s="115"/>
      <c r="L45" s="115"/>
      <c r="M45" s="115"/>
      <c r="N45" s="115"/>
      <c r="O45" s="115"/>
      <c r="P45" s="115"/>
      <c r="Q45" s="47"/>
      <c r="S45" s="18"/>
      <c r="T45" s="61"/>
      <c r="U45" s="21"/>
      <c r="V45" s="21"/>
      <c r="W45" s="21"/>
      <c r="Z45" s="482" t="s">
        <v>93</v>
      </c>
    </row>
    <row r="46" spans="1:26" ht="12.6" customHeight="1" thickBot="1" x14ac:dyDescent="0.25">
      <c r="A46" s="15"/>
      <c r="B46" s="39" t="s">
        <v>66</v>
      </c>
      <c r="C46" s="37" t="str">
        <f>'T1'!$O$1</f>
        <v>INDIQUE A DATA DE INSCRIÇÃO NA FEIRA</v>
      </c>
      <c r="E46" s="61"/>
      <c r="G46" s="61"/>
      <c r="H46" s="61"/>
      <c r="I46" s="687" t="s">
        <v>1510</v>
      </c>
      <c r="J46" s="688"/>
      <c r="K46" s="688"/>
      <c r="L46" s="689"/>
      <c r="M46" s="63"/>
      <c r="N46" s="634" t="str">
        <f>IF(I46=U9,0,IF(I46&gt;0,U21,))</f>
        <v>com a entrega de</v>
      </c>
      <c r="O46" s="634"/>
      <c r="P46" s="102">
        <f ca="1">$V$1</f>
        <v>1</v>
      </c>
      <c r="S46" s="18"/>
      <c r="U46" s="21"/>
      <c r="V46" s="21"/>
      <c r="W46" s="21"/>
      <c r="Z46" s="490" t="s">
        <v>95</v>
      </c>
    </row>
    <row r="47" spans="1:26" ht="12.6" customHeight="1" x14ac:dyDescent="0.2">
      <c r="A47" s="15"/>
      <c r="C47" s="37"/>
      <c r="E47" s="61"/>
      <c r="G47" s="61"/>
      <c r="H47" s="61"/>
      <c r="I47" s="638">
        <f>IF(L30=0,0,IF(I46=U9,W17,IF(I46&gt;0,0,U16)))</f>
        <v>0</v>
      </c>
      <c r="J47" s="638"/>
      <c r="K47" s="638"/>
      <c r="L47" s="638"/>
      <c r="M47" s="63"/>
      <c r="N47" s="47"/>
      <c r="O47" s="47"/>
      <c r="P47" s="47"/>
      <c r="Q47" s="47"/>
      <c r="S47" s="18"/>
      <c r="U47" s="21"/>
      <c r="V47" s="21"/>
      <c r="W47" s="21"/>
      <c r="Z47" s="491" t="s">
        <v>96</v>
      </c>
    </row>
    <row r="48" spans="1:26" ht="12.6" customHeight="1" x14ac:dyDescent="0.2">
      <c r="A48" s="15"/>
      <c r="C48" s="37"/>
      <c r="E48" s="61"/>
      <c r="G48" s="61"/>
      <c r="H48" s="61"/>
      <c r="I48" s="61"/>
      <c r="J48" s="61"/>
      <c r="K48" s="63"/>
      <c r="L48" s="63"/>
      <c r="M48" s="63"/>
      <c r="Q48" s="47" t="str">
        <f>'T1'!$E$16</f>
        <v>Valor</v>
      </c>
      <c r="S48" s="18"/>
      <c r="U48" s="21"/>
      <c r="V48" s="21"/>
      <c r="W48" s="21"/>
    </row>
    <row r="49" spans="1:27" ht="12.6" customHeight="1" thickBot="1" x14ac:dyDescent="0.25">
      <c r="A49" s="15"/>
      <c r="B49" s="39" t="s">
        <v>66</v>
      </c>
      <c r="C49" s="37" t="str">
        <f>'T1'!$K$1</f>
        <v>SELECCIONE PARTICIPAÇÃO:</v>
      </c>
      <c r="F49" s="44"/>
      <c r="H49" s="168">
        <f>$Z$1</f>
        <v>0</v>
      </c>
      <c r="I49" s="635"/>
      <c r="J49" s="636"/>
      <c r="K49" s="636"/>
      <c r="L49" s="636"/>
      <c r="M49" s="637"/>
      <c r="N49" s="44"/>
      <c r="O49" s="44"/>
      <c r="Q49" s="69">
        <f>$Y$1</f>
        <v>0</v>
      </c>
      <c r="S49" s="18"/>
      <c r="U49" s="21"/>
      <c r="V49" s="21"/>
      <c r="W49" s="21"/>
    </row>
    <row r="50" spans="1:27" ht="12.6" customHeight="1" x14ac:dyDescent="0.2">
      <c r="A50" s="15"/>
      <c r="B50" s="39"/>
      <c r="F50" s="44"/>
      <c r="G50" s="44"/>
      <c r="H50" s="44"/>
      <c r="J50" s="638" t="str">
        <f>IF(I49&gt;0,0,IF(I46=U9,0,IF(I46&gt;0,U16,)))</f>
        <v>Campo Obrigatório</v>
      </c>
      <c r="K50" s="638"/>
      <c r="L50" s="638"/>
      <c r="M50" s="44"/>
      <c r="N50" s="44"/>
      <c r="O50" s="44"/>
      <c r="Q50" s="47"/>
      <c r="S50" s="18"/>
      <c r="U50" s="21"/>
      <c r="V50" s="21"/>
      <c r="W50" s="21"/>
    </row>
    <row r="51" spans="1:27" ht="12.6" customHeight="1" x14ac:dyDescent="0.2">
      <c r="A51" s="15"/>
      <c r="C51" s="37"/>
      <c r="E51" s="61"/>
      <c r="F51" s="61"/>
      <c r="G51" s="61"/>
      <c r="H51" s="61"/>
      <c r="I51" s="61"/>
      <c r="J51" s="61"/>
      <c r="K51" s="63"/>
      <c r="L51" s="63"/>
      <c r="M51" s="63"/>
      <c r="Q51" s="86"/>
      <c r="S51" s="18"/>
      <c r="U51" s="21"/>
      <c r="V51" s="21"/>
      <c r="W51" s="21"/>
    </row>
    <row r="52" spans="1:27" ht="12.6" customHeight="1" x14ac:dyDescent="0.2">
      <c r="A52" s="15"/>
      <c r="B52" s="39"/>
      <c r="C52" s="154"/>
      <c r="D52" s="155"/>
      <c r="E52" s="691" t="s">
        <v>124</v>
      </c>
      <c r="F52" s="691"/>
      <c r="G52" s="691"/>
      <c r="H52" s="691"/>
      <c r="I52" s="691"/>
      <c r="J52" s="691"/>
      <c r="K52" s="691"/>
      <c r="L52" s="691"/>
      <c r="M52" s="691"/>
      <c r="N52" s="691"/>
      <c r="O52" s="691"/>
      <c r="P52" s="156"/>
      <c r="Q52" s="157"/>
      <c r="S52" s="18"/>
      <c r="U52" s="21"/>
      <c r="V52" s="21"/>
      <c r="W52" s="21"/>
    </row>
    <row r="53" spans="1:27" ht="12.6" customHeight="1" x14ac:dyDescent="0.2">
      <c r="A53" s="15"/>
      <c r="B53" s="39"/>
      <c r="C53" s="158"/>
      <c r="D53" s="692" t="str">
        <f>'T1'!$I$31</f>
        <v>PREÇO</v>
      </c>
      <c r="E53" s="692"/>
      <c r="F53" s="56" t="str">
        <f>$X$6</f>
        <v>Expositor Directo</v>
      </c>
      <c r="G53" s="56"/>
      <c r="I53" s="627">
        <f>$Y$6</f>
        <v>1750</v>
      </c>
      <c r="J53" s="627"/>
      <c r="L53" s="104"/>
      <c r="M53" s="104"/>
      <c r="Q53" s="159"/>
      <c r="S53" s="18"/>
      <c r="U53" s="21"/>
      <c r="V53" s="21"/>
      <c r="W53" s="21"/>
    </row>
    <row r="54" spans="1:27" ht="12.6" customHeight="1" x14ac:dyDescent="0.2">
      <c r="A54" s="15"/>
      <c r="B54" s="39"/>
      <c r="C54" s="158"/>
      <c r="D54" s="692"/>
      <c r="E54" s="692"/>
      <c r="F54" s="56" t="str">
        <f>$X$7</f>
        <v>Expositor Indirecto</v>
      </c>
      <c r="G54" s="56"/>
      <c r="I54" s="627">
        <f>$Y$7</f>
        <v>1995</v>
      </c>
      <c r="J54" s="627"/>
      <c r="K54" s="92"/>
      <c r="L54" s="104"/>
      <c r="M54" s="104"/>
      <c r="N54" s="87"/>
      <c r="O54" s="93"/>
      <c r="P54" s="93"/>
      <c r="Q54" s="160"/>
      <c r="S54" s="18"/>
      <c r="U54" s="21"/>
      <c r="V54" s="21"/>
      <c r="W54" s="21"/>
    </row>
    <row r="55" spans="1:27" ht="12.6" customHeight="1" x14ac:dyDescent="0.2">
      <c r="A55" s="15"/>
      <c r="B55" s="39"/>
      <c r="C55" s="126"/>
      <c r="D55" s="44"/>
      <c r="F55" s="16" t="str">
        <f>$X$8</f>
        <v>Não Expositor</v>
      </c>
      <c r="H55" s="116"/>
      <c r="I55" s="627">
        <f>$Y$8</f>
        <v>3000</v>
      </c>
      <c r="J55" s="627"/>
      <c r="K55" s="92"/>
      <c r="L55" s="104"/>
      <c r="M55" s="104"/>
      <c r="N55" s="87"/>
      <c r="O55" s="93"/>
      <c r="P55" s="93"/>
      <c r="Q55" s="160"/>
      <c r="S55" s="18"/>
      <c r="U55" s="21"/>
      <c r="V55" s="21"/>
      <c r="W55" s="21"/>
    </row>
    <row r="56" spans="1:27" ht="12.6" customHeight="1" x14ac:dyDescent="0.2">
      <c r="A56" s="15"/>
      <c r="B56" s="39"/>
      <c r="C56" s="126"/>
      <c r="D56" s="44"/>
      <c r="H56" s="116"/>
      <c r="I56" s="116"/>
      <c r="J56" s="116"/>
      <c r="K56" s="92"/>
      <c r="L56" s="104"/>
      <c r="M56" s="104"/>
      <c r="N56" s="87"/>
      <c r="O56" s="93"/>
      <c r="P56" s="93"/>
      <c r="Q56" s="160"/>
      <c r="S56" s="18"/>
      <c r="U56" s="21"/>
      <c r="V56" s="21"/>
      <c r="W56" s="21"/>
    </row>
    <row r="57" spans="1:27" ht="12.6" customHeight="1" x14ac:dyDescent="0.2">
      <c r="A57" s="15"/>
      <c r="B57" s="39"/>
      <c r="C57" s="158"/>
      <c r="D57" s="632" t="str">
        <f>'T1'!$C$38</f>
        <v>Inclui</v>
      </c>
      <c r="E57" s="632"/>
      <c r="F57" s="56" t="str">
        <f>'T2'!$A$18</f>
        <v>1 Mesa com 10 lugares sentados para os dias 28, 29 Fevereiro e 01 de Março -  Inclui almoço buffet</v>
      </c>
      <c r="G57" s="37"/>
      <c r="H57" s="37"/>
      <c r="I57" s="37"/>
      <c r="J57" s="37"/>
      <c r="K57" s="37"/>
      <c r="L57" s="37"/>
      <c r="M57" s="37"/>
      <c r="N57" s="37"/>
      <c r="O57" s="37"/>
      <c r="P57" s="44"/>
      <c r="Q57" s="161"/>
      <c r="S57" s="18"/>
      <c r="U57" s="21"/>
      <c r="V57" s="21"/>
      <c r="W57" s="21"/>
    </row>
    <row r="58" spans="1:27" ht="12.6" customHeight="1" x14ac:dyDescent="0.2">
      <c r="A58" s="15"/>
      <c r="B58" s="39"/>
      <c r="C58" s="158"/>
      <c r="D58" s="632"/>
      <c r="E58" s="632"/>
      <c r="F58" s="56" t="str">
        <f>'T2'!$A$28</f>
        <v>1 Logo da Empresa no mural da entrada do BTL Village</v>
      </c>
      <c r="G58" s="56"/>
      <c r="H58" s="56"/>
      <c r="I58" s="56"/>
      <c r="J58" s="56"/>
      <c r="K58" s="88"/>
      <c r="L58" s="88"/>
      <c r="M58" s="585" t="str">
        <f>'T1'!$E$36</f>
        <v>Ler+</v>
      </c>
      <c r="P58" s="44"/>
      <c r="Q58" s="162"/>
      <c r="S58" s="18"/>
      <c r="U58" s="21"/>
      <c r="V58" s="21"/>
      <c r="W58" s="21"/>
    </row>
    <row r="59" spans="1:27" ht="12.6" customHeight="1" x14ac:dyDescent="0.2">
      <c r="A59" s="15"/>
      <c r="B59" s="39"/>
      <c r="C59" s="158"/>
      <c r="D59" s="632"/>
      <c r="E59" s="632"/>
      <c r="F59" s="56" t="str">
        <f>'T2'!$A$23</f>
        <v>30 Pulseiras VIP com logo da Empresa para distribuição pelos convidados</v>
      </c>
      <c r="G59" s="56"/>
      <c r="H59" s="56"/>
      <c r="I59" s="56"/>
      <c r="J59" s="56"/>
      <c r="K59" s="88"/>
      <c r="L59" s="88"/>
      <c r="P59" s="44"/>
      <c r="Q59" s="162"/>
      <c r="S59" s="18"/>
      <c r="U59" s="21"/>
      <c r="V59" s="21"/>
      <c r="W59" s="21"/>
      <c r="AA59" s="61"/>
    </row>
    <row r="60" spans="1:27" ht="12.6" customHeight="1" x14ac:dyDescent="0.2">
      <c r="A60" s="15"/>
      <c r="B60" s="39"/>
      <c r="C60" s="158"/>
      <c r="D60" s="632"/>
      <c r="E60" s="632"/>
      <c r="F60" s="89" t="str">
        <f>'T1'!$M$1</f>
        <v>Inserção Catálogo</v>
      </c>
      <c r="G60" s="37"/>
      <c r="H60" s="37"/>
      <c r="I60" s="37"/>
      <c r="J60" s="37"/>
      <c r="K60" s="37"/>
      <c r="L60" s="37"/>
      <c r="M60" s="37"/>
      <c r="N60" s="37"/>
      <c r="O60" s="37"/>
      <c r="P60" s="37"/>
      <c r="Q60" s="162"/>
      <c r="S60" s="18"/>
      <c r="U60" s="21"/>
      <c r="V60" s="21"/>
      <c r="W60" s="21"/>
      <c r="AA60" s="61"/>
    </row>
    <row r="61" spans="1:27" ht="12.6" customHeight="1" x14ac:dyDescent="0.2">
      <c r="A61" s="15"/>
      <c r="B61" s="39"/>
      <c r="C61" s="158"/>
      <c r="D61" s="632"/>
      <c r="E61" s="632"/>
      <c r="F61" s="89" t="str">
        <f>'T1'!$M$2</f>
        <v xml:space="preserve">Seguro Responsabilidade Civil </v>
      </c>
      <c r="G61" s="37"/>
      <c r="H61" s="37"/>
      <c r="I61" s="37"/>
      <c r="J61" s="37"/>
      <c r="K61" s="37"/>
      <c r="L61" s="37"/>
      <c r="M61" s="37"/>
      <c r="N61" s="37"/>
      <c r="O61" s="37"/>
      <c r="P61" s="37"/>
      <c r="Q61" s="162"/>
      <c r="S61" s="18"/>
      <c r="U61" s="21"/>
      <c r="V61" s="21"/>
      <c r="W61" s="21"/>
      <c r="X61" s="61"/>
      <c r="Y61" s="61"/>
      <c r="AA61" s="61"/>
    </row>
    <row r="62" spans="1:27" ht="12.6" customHeight="1" x14ac:dyDescent="0.2">
      <c r="A62" s="15"/>
      <c r="B62" s="39"/>
      <c r="C62" s="158"/>
      <c r="D62" s="632"/>
      <c r="E62" s="632"/>
      <c r="F62" s="89" t="str">
        <f>'T2'!$A$58</f>
        <v>Quota Remoção de Resíduos (Remoção de Resíduos das áreas comuns na Montagem e Realização)</v>
      </c>
      <c r="G62" s="37"/>
      <c r="H62" s="37"/>
      <c r="I62" s="37"/>
      <c r="J62" s="37"/>
      <c r="K62" s="37"/>
      <c r="L62" s="37"/>
      <c r="M62" s="37"/>
      <c r="N62" s="37"/>
      <c r="O62" s="37"/>
      <c r="P62" s="37"/>
      <c r="Q62" s="162"/>
      <c r="S62" s="18"/>
      <c r="U62" s="21"/>
      <c r="V62" s="21"/>
      <c r="W62" s="21"/>
      <c r="X62" s="61"/>
      <c r="Y62" s="61"/>
      <c r="AA62" s="61"/>
    </row>
    <row r="63" spans="1:27" ht="12.6" customHeight="1" x14ac:dyDescent="0.2">
      <c r="A63" s="15"/>
      <c r="B63" s="39"/>
      <c r="C63" s="163"/>
      <c r="D63" s="164"/>
      <c r="E63" s="164"/>
      <c r="F63" s="165"/>
      <c r="G63" s="166"/>
      <c r="H63" s="166"/>
      <c r="I63" s="166"/>
      <c r="J63" s="166"/>
      <c r="K63" s="166"/>
      <c r="L63" s="166"/>
      <c r="M63" s="166"/>
      <c r="N63" s="166"/>
      <c r="O63" s="166"/>
      <c r="P63" s="166"/>
      <c r="Q63" s="167"/>
      <c r="S63" s="18"/>
      <c r="U63" s="21"/>
      <c r="V63" s="21"/>
      <c r="W63" s="21"/>
      <c r="X63" s="61"/>
      <c r="Y63" s="61"/>
      <c r="AA63" s="61"/>
    </row>
    <row r="64" spans="1:27" s="56" customFormat="1" ht="12.6" customHeight="1" x14ac:dyDescent="0.2">
      <c r="A64" s="15"/>
      <c r="B64" s="39"/>
      <c r="C64" s="37"/>
      <c r="D64" s="16"/>
      <c r="E64" s="16"/>
      <c r="G64" s="37"/>
      <c r="H64" s="37"/>
      <c r="I64" s="37"/>
      <c r="J64" s="37"/>
      <c r="K64" s="37"/>
      <c r="L64" s="37"/>
      <c r="M64" s="37"/>
      <c r="N64" s="37"/>
      <c r="O64" s="37"/>
      <c r="P64" s="37"/>
      <c r="Q64" s="86"/>
      <c r="R64" s="16"/>
      <c r="S64" s="18"/>
      <c r="T64" s="61"/>
      <c r="U64" s="21"/>
      <c r="V64" s="21"/>
      <c r="W64" s="21"/>
      <c r="X64" s="61"/>
      <c r="Y64" s="61"/>
      <c r="Z64" s="450"/>
      <c r="AA64" s="61"/>
    </row>
    <row r="65" spans="1:27" s="56" customFormat="1" ht="12.6" customHeight="1" thickBot="1" x14ac:dyDescent="0.25">
      <c r="A65" s="105"/>
      <c r="B65" s="143"/>
      <c r="C65" s="107"/>
      <c r="D65" s="106"/>
      <c r="E65" s="108"/>
      <c r="F65" s="106"/>
      <c r="G65" s="108"/>
      <c r="H65" s="108"/>
      <c r="I65" s="108"/>
      <c r="J65" s="108"/>
      <c r="K65" s="109"/>
      <c r="L65" s="109"/>
      <c r="M65" s="109"/>
      <c r="N65" s="106"/>
      <c r="O65" s="106"/>
      <c r="P65" s="106"/>
      <c r="Q65" s="106"/>
      <c r="R65" s="106"/>
      <c r="S65" s="110"/>
      <c r="T65" s="61"/>
      <c r="U65" s="21"/>
      <c r="V65" s="21"/>
      <c r="W65" s="21"/>
      <c r="X65" s="61"/>
      <c r="Y65" s="61"/>
      <c r="Z65" s="450"/>
      <c r="AA65" s="61"/>
    </row>
    <row r="66" spans="1:27" s="56" customFormat="1" ht="12.6" customHeight="1" x14ac:dyDescent="0.2">
      <c r="A66" s="111"/>
      <c r="B66" s="112"/>
      <c r="C66" s="112"/>
      <c r="D66" s="112"/>
      <c r="E66" s="112"/>
      <c r="F66" s="112"/>
      <c r="G66" s="112"/>
      <c r="H66" s="112"/>
      <c r="I66" s="112"/>
      <c r="J66" s="112"/>
      <c r="K66" s="112"/>
      <c r="L66" s="112"/>
      <c r="M66" s="112"/>
      <c r="N66" s="112"/>
      <c r="O66" s="112"/>
      <c r="P66" s="112"/>
      <c r="Q66" s="144" t="s">
        <v>170</v>
      </c>
      <c r="R66" s="113"/>
      <c r="S66" s="114"/>
      <c r="T66" s="61"/>
      <c r="U66" s="21"/>
      <c r="V66" s="21"/>
      <c r="W66" s="21"/>
      <c r="X66" s="61"/>
      <c r="Y66" s="61"/>
      <c r="Z66" s="450"/>
      <c r="AA66" s="61"/>
    </row>
    <row r="67" spans="1:27" s="56" customFormat="1" ht="12.6" customHeight="1" x14ac:dyDescent="0.2">
      <c r="A67" s="15"/>
      <c r="B67" s="16"/>
      <c r="C67" s="16" t="str">
        <f>'T1'!$A$28</f>
        <v>Nome da Empresa:</v>
      </c>
      <c r="D67" s="16"/>
      <c r="E67" s="16"/>
      <c r="F67" s="16"/>
      <c r="G67" s="690" t="str">
        <f>$I$9</f>
        <v xml:space="preserve">   </v>
      </c>
      <c r="H67" s="690"/>
      <c r="I67" s="690"/>
      <c r="J67" s="690"/>
      <c r="K67" s="690"/>
      <c r="L67" s="690"/>
      <c r="M67" s="690"/>
      <c r="N67" s="690"/>
      <c r="O67" s="690"/>
      <c r="P67" s="690"/>
      <c r="Q67" s="690"/>
      <c r="R67" s="36"/>
      <c r="S67" s="18"/>
      <c r="T67" s="61"/>
      <c r="U67" s="21"/>
      <c r="V67" s="21"/>
      <c r="W67" s="21"/>
      <c r="X67" s="61"/>
      <c r="Y67" s="61"/>
      <c r="Z67" s="450"/>
      <c r="AA67" s="61"/>
    </row>
    <row r="68" spans="1:27" s="56" customFormat="1" ht="13.15" customHeight="1" thickBot="1" x14ac:dyDescent="0.25">
      <c r="A68" s="105"/>
      <c r="B68" s="106"/>
      <c r="C68" s="145"/>
      <c r="D68" s="106"/>
      <c r="E68" s="106"/>
      <c r="F68" s="106"/>
      <c r="G68" s="106"/>
      <c r="H68" s="106"/>
      <c r="I68" s="106"/>
      <c r="J68" s="106"/>
      <c r="K68" s="106"/>
      <c r="L68" s="106"/>
      <c r="M68" s="106"/>
      <c r="N68" s="106"/>
      <c r="O68" s="106"/>
      <c r="P68" s="106"/>
      <c r="Q68" s="106"/>
      <c r="R68" s="146"/>
      <c r="S68" s="110"/>
      <c r="T68" s="494" t="str">
        <f>'T2'!$A$38</f>
        <v>Se não preencher este campo, será colocado na</v>
      </c>
      <c r="U68" s="21"/>
      <c r="V68" s="21"/>
      <c r="W68" s="21"/>
      <c r="X68" s="61"/>
      <c r="Y68" s="61"/>
      <c r="Z68" s="450"/>
      <c r="AA68" s="61"/>
    </row>
    <row r="69" spans="1:27" s="56" customFormat="1" ht="13.15" customHeight="1" x14ac:dyDescent="0.2">
      <c r="A69" s="15"/>
      <c r="B69" s="16"/>
      <c r="D69" s="16"/>
      <c r="E69" s="16"/>
      <c r="F69" s="16"/>
      <c r="G69" s="16"/>
      <c r="H69" s="16"/>
      <c r="I69" s="16"/>
      <c r="J69" s="16"/>
      <c r="K69" s="16"/>
      <c r="L69" s="16"/>
      <c r="M69" s="16"/>
      <c r="N69" s="16"/>
      <c r="O69" s="16"/>
      <c r="P69" s="16"/>
      <c r="Q69" s="16"/>
      <c r="R69" s="36"/>
      <c r="S69" s="18"/>
      <c r="T69" s="61" t="str">
        <f>'T2'!$A$43</f>
        <v>mesa o nome da inscrição (letra Arial Bold)</v>
      </c>
      <c r="U69" s="61"/>
      <c r="V69" s="61"/>
      <c r="W69" s="21"/>
      <c r="X69" s="61"/>
      <c r="Y69" s="61"/>
      <c r="Z69" s="450"/>
      <c r="AA69" s="61"/>
    </row>
    <row r="70" spans="1:27" s="56" customFormat="1" ht="13.15" customHeight="1" x14ac:dyDescent="0.2">
      <c r="A70" s="15"/>
      <c r="B70" s="16"/>
      <c r="D70" s="16"/>
      <c r="E70" s="16"/>
      <c r="F70" s="16"/>
      <c r="G70" s="16"/>
      <c r="H70" s="16"/>
      <c r="I70" s="16"/>
      <c r="J70" s="16"/>
      <c r="K70" s="16"/>
      <c r="L70" s="16"/>
      <c r="M70" s="16"/>
      <c r="N70" s="16"/>
      <c r="O70" s="16"/>
      <c r="P70" s="16"/>
      <c r="Q70" s="16"/>
      <c r="R70" s="36"/>
      <c r="S70" s="18"/>
      <c r="T70" s="459">
        <f>IF(I49&gt;0,0,IF(H71&gt;0,T68,))</f>
        <v>0</v>
      </c>
      <c r="U70" s="61"/>
      <c r="V70" s="21"/>
      <c r="W70" s="61"/>
      <c r="X70" s="61"/>
      <c r="Y70" s="61"/>
      <c r="Z70" s="450"/>
      <c r="AA70" s="450"/>
    </row>
    <row r="71" spans="1:27" s="56" customFormat="1" ht="13.15" customHeight="1" thickBot="1" x14ac:dyDescent="0.25">
      <c r="A71" s="60"/>
      <c r="B71" s="39" t="s">
        <v>66</v>
      </c>
      <c r="C71" s="37" t="str">
        <f>'T1'!$I$21</f>
        <v>NOME A FIGURAR NO ESPAÇO</v>
      </c>
      <c r="D71" s="37"/>
      <c r="E71" s="37"/>
      <c r="F71" s="16"/>
      <c r="G71" s="16"/>
      <c r="H71" s="708"/>
      <c r="I71" s="708"/>
      <c r="J71" s="708"/>
      <c r="K71" s="708"/>
      <c r="L71" s="708"/>
      <c r="M71" s="16"/>
      <c r="N71" s="64">
        <f>LEN(SUBSTITUTE($H$71," ",""))</f>
        <v>0</v>
      </c>
      <c r="O71" s="704" t="str">
        <f>$X$22</f>
        <v>(Máximo 20 caracteres)</v>
      </c>
      <c r="P71" s="704"/>
      <c r="Q71" s="704"/>
      <c r="R71" s="36"/>
      <c r="S71" s="18"/>
      <c r="T71" s="459">
        <f>IF(I49&gt;0,0,IF(H71&gt;0,U11,))</f>
        <v>0</v>
      </c>
      <c r="U71" s="61"/>
      <c r="V71" s="21"/>
      <c r="W71" s="21"/>
      <c r="X71" s="61"/>
      <c r="Y71" s="61"/>
      <c r="Z71" s="450"/>
      <c r="AA71" s="450"/>
    </row>
    <row r="72" spans="1:27" s="56" customFormat="1" ht="13.15" customHeight="1" thickTop="1" x14ac:dyDescent="0.2">
      <c r="A72" s="15"/>
      <c r="B72" s="16"/>
      <c r="C72" s="625">
        <f>IF(T71=U11,T71,(IF(H71&gt;0,T73,(IF(I49&gt;0,T68,)))))</f>
        <v>0</v>
      </c>
      <c r="D72" s="625"/>
      <c r="E72" s="625"/>
      <c r="F72" s="625"/>
      <c r="G72" s="625"/>
      <c r="H72" s="625"/>
      <c r="I72" s="625"/>
      <c r="J72" s="625"/>
      <c r="K72" s="625"/>
      <c r="L72" s="626">
        <f>IF(T72=U16,T72,(IF(H71&gt;0,T74,(IF(I49&gt;0,T69,)))))</f>
        <v>0</v>
      </c>
      <c r="M72" s="626"/>
      <c r="N72" s="626"/>
      <c r="O72" s="626"/>
      <c r="P72" s="626"/>
      <c r="Q72" s="626"/>
      <c r="R72" s="36"/>
      <c r="S72" s="18"/>
      <c r="T72" s="459">
        <f>IF(I49&gt;0,0,IF(H71&gt;0,U16,))</f>
        <v>0</v>
      </c>
      <c r="U72" s="61"/>
      <c r="V72" s="61"/>
      <c r="W72" s="21"/>
      <c r="X72" s="61"/>
      <c r="Y72" s="61"/>
      <c r="Z72" s="450"/>
      <c r="AA72" s="450"/>
    </row>
    <row r="73" spans="1:27" s="56" customFormat="1" ht="13.15" customHeight="1" x14ac:dyDescent="0.2">
      <c r="A73" s="15"/>
      <c r="B73" s="16"/>
      <c r="C73" s="16"/>
      <c r="D73" s="16"/>
      <c r="E73" s="16"/>
      <c r="F73" s="16"/>
      <c r="G73" s="16"/>
      <c r="H73" s="16"/>
      <c r="I73" s="16"/>
      <c r="J73" s="16"/>
      <c r="K73" s="16"/>
      <c r="L73" s="16"/>
      <c r="M73" s="16"/>
      <c r="N73" s="16"/>
      <c r="O73" s="16"/>
      <c r="P73" s="16"/>
      <c r="Q73" s="16"/>
      <c r="R73" s="36"/>
      <c r="S73" s="18"/>
      <c r="T73" s="459" t="str">
        <f>'T2'!$A$33</f>
        <v>A mesa será entregue à partir das 13H00 do dia</v>
      </c>
      <c r="U73" s="61"/>
      <c r="V73" s="61"/>
      <c r="W73" s="61"/>
      <c r="X73" s="450"/>
      <c r="Y73" s="450"/>
      <c r="Z73" s="450"/>
      <c r="AA73" s="450"/>
    </row>
    <row r="74" spans="1:27" s="56" customFormat="1" ht="13.15" customHeight="1" x14ac:dyDescent="0.2">
      <c r="A74" s="15"/>
      <c r="B74" s="16"/>
      <c r="C74" s="16"/>
      <c r="D74" s="16"/>
      <c r="E74" s="16"/>
      <c r="F74" s="16"/>
      <c r="G74" s="16"/>
      <c r="H74" s="16"/>
      <c r="I74" s="16"/>
      <c r="J74" s="16"/>
      <c r="K74" s="16"/>
      <c r="L74" s="16"/>
      <c r="M74" s="16"/>
      <c r="N74" s="16"/>
      <c r="O74" s="16"/>
      <c r="P74" s="16"/>
      <c r="Q74" s="16"/>
      <c r="R74" s="36"/>
      <c r="S74" s="18"/>
      <c r="T74" s="495">
        <f>'T1'!$C$7</f>
        <v>45350</v>
      </c>
      <c r="U74" s="61"/>
      <c r="V74" s="61"/>
      <c r="W74" s="61"/>
      <c r="X74" s="450"/>
      <c r="Y74" s="450"/>
      <c r="Z74" s="450"/>
      <c r="AA74" s="450"/>
    </row>
    <row r="75" spans="1:27" s="56" customFormat="1" ht="13.15" customHeight="1" thickBot="1" x14ac:dyDescent="0.25">
      <c r="A75" s="99"/>
      <c r="R75" s="100"/>
      <c r="S75" s="101"/>
      <c r="T75" s="61"/>
      <c r="U75" s="61"/>
      <c r="V75" s="61"/>
      <c r="W75" s="61"/>
      <c r="X75" s="450"/>
      <c r="Y75" s="450"/>
      <c r="Z75" s="450"/>
      <c r="AA75" s="450"/>
    </row>
    <row r="76" spans="1:27" ht="13.15" customHeight="1" x14ac:dyDescent="0.2">
      <c r="A76" s="99"/>
      <c r="B76" s="56"/>
      <c r="C76" s="56"/>
      <c r="D76" s="147"/>
      <c r="E76" s="148"/>
      <c r="F76" s="148"/>
      <c r="G76" s="112"/>
      <c r="H76" s="112"/>
      <c r="I76" s="622" t="s">
        <v>152</v>
      </c>
      <c r="J76" s="622"/>
      <c r="K76" s="710" t="str">
        <f>'T1'!$I$6</f>
        <v>taxa de IVA</v>
      </c>
      <c r="L76" s="710"/>
      <c r="M76" s="710"/>
      <c r="N76" s="623" t="s">
        <v>37</v>
      </c>
      <c r="O76" s="623"/>
      <c r="P76" s="149"/>
      <c r="S76" s="101"/>
      <c r="T76" s="61"/>
      <c r="U76" s="61"/>
      <c r="V76" s="21"/>
      <c r="W76" s="61"/>
      <c r="Z76" s="61"/>
    </row>
    <row r="77" spans="1:27" ht="13.15" customHeight="1" x14ac:dyDescent="0.2">
      <c r="A77" s="99"/>
      <c r="B77" s="56"/>
      <c r="C77" s="56"/>
      <c r="D77" s="706"/>
      <c r="E77" s="707"/>
      <c r="F77" s="707"/>
      <c r="I77" s="620">
        <f>$Q$49</f>
        <v>0</v>
      </c>
      <c r="J77" s="620"/>
      <c r="K77" s="546">
        <f>$V$27</f>
        <v>0.23</v>
      </c>
      <c r="L77" s="620">
        <f>SUM(I77*K77)</f>
        <v>0</v>
      </c>
      <c r="M77" s="620"/>
      <c r="N77" s="621">
        <f>SUM(I77+L77)</f>
        <v>0</v>
      </c>
      <c r="O77" s="621"/>
      <c r="P77" s="151"/>
      <c r="Q77" s="56"/>
      <c r="S77" s="101"/>
      <c r="T77" s="61"/>
      <c r="U77" s="21"/>
      <c r="V77" s="21"/>
      <c r="W77" s="21"/>
      <c r="Z77" s="61"/>
    </row>
    <row r="78" spans="1:27" ht="13.15" customHeight="1" x14ac:dyDescent="0.2">
      <c r="A78" s="99"/>
      <c r="B78" s="56"/>
      <c r="C78" s="56"/>
      <c r="D78" s="712" t="str">
        <f>'T1'!$K$16</f>
        <v>Encargos Contratação Pública:</v>
      </c>
      <c r="E78" s="713"/>
      <c r="F78" s="713"/>
      <c r="G78" s="713"/>
      <c r="H78" s="713"/>
      <c r="I78" s="715">
        <f>IF($M$32=$Z$39,0,IF(I77&lt;=5000,0,IF($M$32=$Z$38,250,)))</f>
        <v>0</v>
      </c>
      <c r="J78" s="715"/>
      <c r="K78" s="546">
        <f>$V$27</f>
        <v>0.23</v>
      </c>
      <c r="L78" s="715">
        <f>SUM(I78*K78)</f>
        <v>0</v>
      </c>
      <c r="M78" s="715"/>
      <c r="N78" s="621">
        <f>SUM(I78+L78)</f>
        <v>0</v>
      </c>
      <c r="O78" s="621"/>
      <c r="P78" s="151"/>
      <c r="Q78" s="56"/>
      <c r="S78" s="101"/>
      <c r="U78" s="21"/>
      <c r="V78" s="21"/>
      <c r="W78" s="21"/>
      <c r="Z78" s="61"/>
    </row>
    <row r="79" spans="1:27" ht="13.15" customHeight="1" thickBot="1" x14ac:dyDescent="0.25">
      <c r="A79" s="99"/>
      <c r="B79" s="56"/>
      <c r="C79" s="56"/>
      <c r="D79" s="540"/>
      <c r="E79" s="103"/>
      <c r="F79" s="56"/>
      <c r="I79" s="711">
        <f>SUM(I77:J78)</f>
        <v>0</v>
      </c>
      <c r="J79" s="711"/>
      <c r="K79" s="546"/>
      <c r="L79" s="711">
        <f>SUM(L77:M78)</f>
        <v>0</v>
      </c>
      <c r="M79" s="711"/>
      <c r="N79" s="547"/>
      <c r="O79" s="547"/>
      <c r="P79" s="151"/>
      <c r="Q79" s="56"/>
      <c r="S79" s="101"/>
      <c r="U79" s="21"/>
      <c r="V79" s="21"/>
      <c r="W79" s="21"/>
      <c r="Z79" s="61"/>
    </row>
    <row r="80" spans="1:27" ht="13.15" customHeight="1" thickBot="1" x14ac:dyDescent="0.25">
      <c r="A80" s="99"/>
      <c r="B80" s="56"/>
      <c r="C80" s="56"/>
      <c r="D80" s="150"/>
      <c r="E80" s="633" t="str">
        <f>'T1'!$K$21</f>
        <v>TOTAL DA REQUISIÇÃO</v>
      </c>
      <c r="F80" s="617"/>
      <c r="G80" s="617"/>
      <c r="H80" s="617"/>
      <c r="I80" s="617"/>
      <c r="J80" s="617"/>
      <c r="K80" s="617"/>
      <c r="L80" s="617"/>
      <c r="M80" s="617"/>
      <c r="N80" s="617">
        <f>SUM(N77:O78)</f>
        <v>0</v>
      </c>
      <c r="O80" s="618"/>
      <c r="P80" s="151"/>
      <c r="Q80" s="103"/>
      <c r="S80" s="101"/>
      <c r="U80" s="21"/>
      <c r="V80" s="21"/>
      <c r="W80" s="21"/>
      <c r="Z80" s="61"/>
    </row>
    <row r="81" spans="1:26" ht="13.15" customHeight="1" x14ac:dyDescent="0.2">
      <c r="A81" s="99"/>
      <c r="B81" s="56"/>
      <c r="C81" s="56"/>
      <c r="D81" s="658" t="str">
        <f>'T1'!$O$6</f>
        <v>Data limite de Inscrição:</v>
      </c>
      <c r="E81" s="659"/>
      <c r="F81" s="659"/>
      <c r="G81" s="659"/>
      <c r="H81" s="660" t="str">
        <f>'T1'!$O$11</f>
        <v>(com a entrega da Requisição)</v>
      </c>
      <c r="I81" s="660"/>
      <c r="J81" s="660"/>
      <c r="K81" s="660"/>
      <c r="L81" s="676">
        <f ca="1">IF($P$46=50%,$U$2,IF($P$46=100%,$U$3,))</f>
        <v>45315</v>
      </c>
      <c r="M81" s="676"/>
      <c r="N81" s="668">
        <f ca="1">(+ROUND(N80*$P$46,2))</f>
        <v>0</v>
      </c>
      <c r="O81" s="668"/>
      <c r="P81" s="152"/>
      <c r="S81" s="101"/>
      <c r="U81" s="21"/>
      <c r="V81" s="21"/>
      <c r="W81" s="21"/>
      <c r="Z81" s="61"/>
    </row>
    <row r="82" spans="1:26" ht="13.15" customHeight="1" thickBot="1" x14ac:dyDescent="0.25">
      <c r="A82" s="99"/>
      <c r="B82" s="56"/>
      <c r="C82" s="56"/>
      <c r="D82" s="673" t="str">
        <f>'T1'!$A$23</f>
        <v>Restante Pagamento até:</v>
      </c>
      <c r="E82" s="674"/>
      <c r="F82" s="674"/>
      <c r="G82" s="674"/>
      <c r="H82" s="106"/>
      <c r="I82" s="106"/>
      <c r="J82" s="145"/>
      <c r="K82" s="145"/>
      <c r="L82" s="675">
        <f ca="1">IF($P$46=50%,$U$3,IF($P$46=100%,0,))</f>
        <v>0</v>
      </c>
      <c r="M82" s="675"/>
      <c r="N82" s="667">
        <f ca="1">SUM(N80-N81)</f>
        <v>0</v>
      </c>
      <c r="O82" s="667"/>
      <c r="P82" s="153"/>
      <c r="S82" s="101"/>
      <c r="U82" s="21"/>
      <c r="V82" s="21"/>
      <c r="W82" s="21"/>
      <c r="Z82" s="61"/>
    </row>
    <row r="83" spans="1:26" ht="13.15" customHeight="1" x14ac:dyDescent="0.2">
      <c r="A83" s="99"/>
      <c r="B83" s="56"/>
      <c r="C83" s="56"/>
      <c r="D83" s="56"/>
      <c r="E83" s="100"/>
      <c r="F83" s="100"/>
      <c r="G83" s="100"/>
      <c r="H83" s="100"/>
      <c r="I83" s="100"/>
      <c r="J83" s="56"/>
      <c r="K83" s="84"/>
      <c r="L83" s="84"/>
      <c r="M83" s="84"/>
      <c r="N83" s="84"/>
      <c r="O83" s="84"/>
      <c r="P83" s="84"/>
      <c r="Q83" s="84"/>
      <c r="R83" s="56"/>
      <c r="S83" s="101"/>
      <c r="U83" s="21"/>
      <c r="V83" s="21"/>
      <c r="W83" s="21"/>
      <c r="Z83" s="61"/>
    </row>
    <row r="84" spans="1:26" ht="13.15" customHeight="1" thickBot="1" x14ac:dyDescent="0.25">
      <c r="A84" s="15"/>
      <c r="D84" s="36"/>
      <c r="E84" s="36"/>
      <c r="F84" s="36"/>
      <c r="G84" s="36"/>
      <c r="H84" s="36"/>
      <c r="I84" s="36"/>
      <c r="K84" s="37"/>
      <c r="L84" s="37"/>
      <c r="M84" s="37"/>
      <c r="N84" s="37"/>
      <c r="O84" s="37"/>
      <c r="P84" s="48"/>
      <c r="Q84" s="48"/>
      <c r="R84" s="48"/>
      <c r="S84" s="18"/>
      <c r="U84" s="21"/>
      <c r="V84" s="21"/>
      <c r="W84" s="21"/>
      <c r="Z84" s="61"/>
    </row>
    <row r="85" spans="1:26" ht="13.15" customHeight="1" thickBot="1" x14ac:dyDescent="0.25">
      <c r="A85" s="15"/>
      <c r="C85" s="640" t="str">
        <f>$W$17</f>
        <v>Atenção!</v>
      </c>
      <c r="D85" s="641"/>
      <c r="E85" s="666" t="str">
        <f>'T1'!$I$1</f>
        <v>Leia atentamente as</v>
      </c>
      <c r="F85" s="666"/>
      <c r="G85" s="666"/>
      <c r="H85" s="661" t="str">
        <f>'T1'!$M$17</f>
        <v>NORMAS DE PARTICIPAÇÃO</v>
      </c>
      <c r="I85" s="661"/>
      <c r="J85" s="661"/>
      <c r="K85" s="661"/>
      <c r="L85" s="131" t="str">
        <f>'T1'!$E$6</f>
        <v>e  o</v>
      </c>
      <c r="M85" s="662" t="str">
        <f>'T1'!$M$22</f>
        <v>REGULAMENTO GERAL DA FIL</v>
      </c>
      <c r="N85" s="662"/>
      <c r="O85" s="662"/>
      <c r="P85" s="662"/>
      <c r="Q85" s="132"/>
      <c r="R85" s="81"/>
      <c r="S85" s="18"/>
      <c r="U85" s="21"/>
      <c r="V85" s="21"/>
      <c r="W85" s="21"/>
      <c r="Z85" s="61"/>
    </row>
    <row r="86" spans="1:26" ht="13.15" customHeight="1" thickTop="1" x14ac:dyDescent="0.2">
      <c r="A86" s="15"/>
      <c r="C86" s="642"/>
      <c r="D86" s="643"/>
      <c r="E86" s="669" t="str">
        <f>'T2'!$A$48</f>
        <v>Pagamento a favor de:    LISBOA-FEIRAS CONGRESSOS E EVENTOS   (referência)</v>
      </c>
      <c r="F86" s="669"/>
      <c r="G86" s="669"/>
      <c r="H86" s="669"/>
      <c r="I86" s="669"/>
      <c r="J86" s="669"/>
      <c r="K86" s="669"/>
      <c r="L86" s="669"/>
      <c r="M86" s="669"/>
      <c r="N86" s="443" t="str">
        <f>'T1'!$A$2</f>
        <v>BTL 2024</v>
      </c>
      <c r="O86" s="443"/>
      <c r="P86" s="443"/>
      <c r="Q86" s="133"/>
      <c r="R86" s="82"/>
      <c r="S86" s="18"/>
      <c r="U86" s="21"/>
      <c r="V86" s="21"/>
      <c r="W86" s="21"/>
      <c r="Z86" s="61"/>
    </row>
    <row r="87" spans="1:26" ht="13.15" customHeight="1" thickBot="1" x14ac:dyDescent="0.25">
      <c r="A87" s="15"/>
      <c r="C87" s="642"/>
      <c r="D87" s="643"/>
      <c r="E87" s="670" t="s">
        <v>132</v>
      </c>
      <c r="F87" s="670"/>
      <c r="G87" s="670"/>
      <c r="H87" s="670"/>
      <c r="I87" s="670"/>
      <c r="J87" s="670"/>
      <c r="K87" s="670"/>
      <c r="L87" s="670"/>
      <c r="M87" s="670"/>
      <c r="N87" s="670"/>
      <c r="O87" s="670"/>
      <c r="P87" s="670"/>
      <c r="Q87" s="671"/>
      <c r="R87" s="83"/>
      <c r="S87" s="18"/>
      <c r="U87" s="21"/>
      <c r="V87" s="21"/>
      <c r="W87" s="21"/>
      <c r="Z87" s="61"/>
    </row>
    <row r="88" spans="1:26" ht="13.15" customHeight="1" x14ac:dyDescent="0.2">
      <c r="A88" s="15"/>
      <c r="B88" s="79"/>
      <c r="C88" s="642"/>
      <c r="D88" s="643"/>
      <c r="E88" s="670" t="s">
        <v>133</v>
      </c>
      <c r="F88" s="670"/>
      <c r="G88" s="670"/>
      <c r="H88" s="670"/>
      <c r="I88" s="670"/>
      <c r="J88" s="670"/>
      <c r="K88" s="670"/>
      <c r="L88" s="670"/>
      <c r="M88" s="670"/>
      <c r="N88" s="670"/>
      <c r="O88" s="670"/>
      <c r="P88" s="670"/>
      <c r="Q88" s="671"/>
      <c r="R88" s="80"/>
      <c r="S88" s="18"/>
      <c r="U88" s="21"/>
      <c r="V88" s="21"/>
      <c r="W88" s="21"/>
    </row>
    <row r="89" spans="1:26" ht="13.15" customHeight="1" x14ac:dyDescent="0.2">
      <c r="A89" s="15"/>
      <c r="B89" s="79"/>
      <c r="C89" s="642"/>
      <c r="D89" s="643"/>
      <c r="E89" s="646" t="s">
        <v>232</v>
      </c>
      <c r="F89" s="646"/>
      <c r="G89" s="646"/>
      <c r="H89" s="646"/>
      <c r="I89" s="646"/>
      <c r="J89" s="646"/>
      <c r="K89" s="647" t="s">
        <v>233</v>
      </c>
      <c r="L89" s="647"/>
      <c r="M89" s="647"/>
      <c r="N89" s="647"/>
      <c r="O89" s="647"/>
      <c r="P89" s="647"/>
      <c r="Q89" s="648"/>
      <c r="R89" s="80"/>
      <c r="S89" s="18"/>
      <c r="U89" s="21"/>
      <c r="V89" s="21"/>
      <c r="W89" s="21"/>
    </row>
    <row r="90" spans="1:26" ht="13.15" customHeight="1" x14ac:dyDescent="0.2">
      <c r="A90" s="15"/>
      <c r="B90" s="79"/>
      <c r="C90" s="642"/>
      <c r="D90" s="643"/>
      <c r="E90" s="649" t="str">
        <f>'T2'!$A$68</f>
        <v>(os dados recolhidos são facultados pelo titular no quadro das obrigações contratuais com a Lisboa-FCE e serão mantidos enquanto durar tal relação e para esse efeito)</v>
      </c>
      <c r="F90" s="649"/>
      <c r="G90" s="649"/>
      <c r="H90" s="649"/>
      <c r="I90" s="649"/>
      <c r="J90" s="649"/>
      <c r="K90" s="649"/>
      <c r="L90" s="649"/>
      <c r="M90" s="649"/>
      <c r="N90" s="649"/>
      <c r="O90" s="649"/>
      <c r="P90" s="649"/>
      <c r="Q90" s="650"/>
      <c r="R90" s="80"/>
      <c r="S90" s="18"/>
      <c r="U90" s="21"/>
      <c r="V90" s="21"/>
      <c r="W90" s="21"/>
    </row>
    <row r="91" spans="1:26" ht="13.15" customHeight="1" x14ac:dyDescent="0.2">
      <c r="A91" s="15"/>
      <c r="B91" s="79"/>
      <c r="C91" s="642"/>
      <c r="D91" s="643"/>
      <c r="E91" s="649"/>
      <c r="F91" s="649"/>
      <c r="G91" s="649"/>
      <c r="H91" s="649"/>
      <c r="I91" s="649"/>
      <c r="J91" s="649"/>
      <c r="K91" s="649"/>
      <c r="L91" s="649"/>
      <c r="M91" s="649"/>
      <c r="N91" s="649"/>
      <c r="O91" s="649"/>
      <c r="P91" s="649"/>
      <c r="Q91" s="650"/>
      <c r="R91" s="80"/>
      <c r="S91" s="18"/>
      <c r="U91" s="21"/>
      <c r="V91" s="21"/>
      <c r="W91" s="21"/>
    </row>
    <row r="92" spans="1:26" ht="13.15" customHeight="1" thickBot="1" x14ac:dyDescent="0.25">
      <c r="A92" s="15"/>
      <c r="B92" s="84"/>
      <c r="C92" s="656"/>
      <c r="D92" s="657"/>
      <c r="E92" s="672" t="str">
        <f>'T2'!$A$78</f>
        <v>Formulário de envio de documento comprovativo de pagamento:</v>
      </c>
      <c r="F92" s="672"/>
      <c r="G92" s="672"/>
      <c r="H92" s="672"/>
      <c r="I92" s="672"/>
      <c r="J92" s="672"/>
      <c r="K92" s="672"/>
      <c r="L92" s="672"/>
      <c r="M92" s="677" t="s">
        <v>1372</v>
      </c>
      <c r="N92" s="677"/>
      <c r="O92" s="677"/>
      <c r="P92" s="677"/>
      <c r="Q92" s="678"/>
      <c r="R92" s="85"/>
      <c r="S92" s="18"/>
      <c r="U92" s="21"/>
      <c r="V92" s="21"/>
      <c r="W92" s="21"/>
    </row>
    <row r="93" spans="1:26" ht="13.15" customHeight="1" x14ac:dyDescent="0.2">
      <c r="A93" s="15"/>
      <c r="B93" s="84"/>
      <c r="C93" s="84"/>
      <c r="D93" s="85"/>
      <c r="E93" s="85"/>
      <c r="F93" s="85"/>
      <c r="G93" s="85"/>
      <c r="H93" s="85"/>
      <c r="I93" s="85"/>
      <c r="J93" s="85"/>
      <c r="K93" s="85"/>
      <c r="L93" s="85"/>
      <c r="M93" s="85"/>
      <c r="N93" s="85"/>
      <c r="O93" s="85"/>
      <c r="P93" s="85"/>
      <c r="Q93" s="85"/>
      <c r="R93" s="85"/>
      <c r="S93" s="18"/>
      <c r="U93" s="21"/>
      <c r="V93" s="21"/>
      <c r="W93" s="21"/>
    </row>
    <row r="94" spans="1:26" ht="13.15" customHeight="1" x14ac:dyDescent="0.2">
      <c r="A94" s="15"/>
      <c r="B94" s="84"/>
      <c r="C94" s="84"/>
      <c r="D94" s="85"/>
      <c r="E94" s="85"/>
      <c r="F94" s="85"/>
      <c r="G94" s="85"/>
      <c r="H94" s="85"/>
      <c r="I94" s="85"/>
      <c r="J94" s="85"/>
      <c r="K94" s="85"/>
      <c r="L94" s="85"/>
      <c r="M94" s="85"/>
      <c r="N94" s="85"/>
      <c r="O94" s="85"/>
      <c r="P94" s="85"/>
      <c r="Q94" s="85"/>
      <c r="R94" s="85"/>
      <c r="S94" s="18"/>
      <c r="T94" s="450"/>
      <c r="U94" s="21"/>
      <c r="V94" s="21"/>
      <c r="W94" s="21"/>
    </row>
    <row r="95" spans="1:26" ht="13.15" customHeight="1" x14ac:dyDescent="0.2">
      <c r="A95" s="15"/>
      <c r="B95" s="84"/>
      <c r="C95" s="665" t="str">
        <f>'T2'!$A$53</f>
        <v>Declaramos querer participar no certame acima indicado, nas condições da presente Requisição e do Regulamento Geral da FIL, de que tomámos conhecimento e que aceitamos.  Comprometemo-nos a ENVIAR O COMPROVATIVO DO PAGAMENTO INICIAL referente ao valor estimado para a nossa participação e a liquidar o restante nos termos das normas aplicáveis ao Certame.</v>
      </c>
      <c r="D95" s="665"/>
      <c r="E95" s="665"/>
      <c r="F95" s="665"/>
      <c r="G95" s="665"/>
      <c r="H95" s="665"/>
      <c r="I95" s="665"/>
      <c r="J95" s="665"/>
      <c r="K95" s="665"/>
      <c r="L95" s="665"/>
      <c r="M95" s="665"/>
      <c r="N95" s="665"/>
      <c r="O95" s="665"/>
      <c r="P95" s="665"/>
      <c r="Q95" s="665"/>
      <c r="R95" s="56"/>
      <c r="S95" s="18"/>
      <c r="U95" s="21"/>
      <c r="V95" s="21"/>
      <c r="W95" s="21"/>
    </row>
    <row r="96" spans="1:26" ht="13.15" customHeight="1" x14ac:dyDescent="0.2">
      <c r="A96" s="15"/>
      <c r="B96" s="79"/>
      <c r="C96" s="665"/>
      <c r="D96" s="665"/>
      <c r="E96" s="665"/>
      <c r="F96" s="665"/>
      <c r="G96" s="665"/>
      <c r="H96" s="665"/>
      <c r="I96" s="665"/>
      <c r="J96" s="665"/>
      <c r="K96" s="665"/>
      <c r="L96" s="665"/>
      <c r="M96" s="665"/>
      <c r="N96" s="665"/>
      <c r="O96" s="665"/>
      <c r="P96" s="665"/>
      <c r="Q96" s="665"/>
      <c r="R96" s="56"/>
      <c r="S96" s="18"/>
      <c r="U96" s="21"/>
      <c r="V96" s="21"/>
      <c r="W96" s="21"/>
    </row>
    <row r="97" spans="1:23" ht="13.15" customHeight="1" x14ac:dyDescent="0.2">
      <c r="A97" s="15"/>
      <c r="B97" s="79"/>
      <c r="C97" s="665"/>
      <c r="D97" s="665"/>
      <c r="E97" s="665"/>
      <c r="F97" s="665"/>
      <c r="G97" s="665"/>
      <c r="H97" s="665"/>
      <c r="I97" s="665"/>
      <c r="J97" s="665"/>
      <c r="K97" s="665"/>
      <c r="L97" s="665"/>
      <c r="M97" s="665"/>
      <c r="N97" s="665"/>
      <c r="O97" s="665"/>
      <c r="P97" s="665"/>
      <c r="Q97" s="665"/>
      <c r="R97" s="56"/>
      <c r="S97" s="18"/>
      <c r="U97" s="21"/>
      <c r="V97" s="21"/>
      <c r="W97" s="21"/>
    </row>
    <row r="98" spans="1:23" ht="13.15" customHeight="1" x14ac:dyDescent="0.2">
      <c r="A98" s="15"/>
      <c r="C98" s="23"/>
      <c r="D98" s="23"/>
      <c r="E98" s="23"/>
      <c r="F98" s="23"/>
      <c r="G98" s="23"/>
      <c r="H98" s="23"/>
      <c r="I98" s="23"/>
      <c r="J98" s="23"/>
      <c r="K98" s="24"/>
      <c r="L98" s="24"/>
      <c r="M98" s="24"/>
      <c r="S98" s="18"/>
      <c r="U98" s="21"/>
      <c r="V98" s="21"/>
      <c r="W98" s="21"/>
    </row>
    <row r="99" spans="1:23" ht="13.15" customHeight="1" x14ac:dyDescent="0.2">
      <c r="A99" s="15"/>
      <c r="C99" s="23"/>
      <c r="D99" s="23"/>
      <c r="E99" s="23"/>
      <c r="F99" s="23"/>
      <c r="G99" s="23"/>
      <c r="H99" s="23"/>
      <c r="I99" s="23"/>
      <c r="J99" s="23"/>
      <c r="K99" s="24"/>
      <c r="L99" s="24"/>
      <c r="M99" s="24"/>
      <c r="S99" s="18"/>
      <c r="U99" s="21"/>
      <c r="V99" s="21"/>
      <c r="W99" s="21"/>
    </row>
    <row r="100" spans="1:23" ht="13.15" customHeight="1" thickBot="1" x14ac:dyDescent="0.25">
      <c r="A100" s="15"/>
      <c r="C100" s="663" t="str">
        <f>'T1'!$C$33</f>
        <v>Assinatura:</v>
      </c>
      <c r="D100" s="663"/>
      <c r="E100" s="664"/>
      <c r="F100" s="664"/>
      <c r="G100" s="664"/>
      <c r="H100" s="664"/>
      <c r="I100" s="664"/>
      <c r="J100" s="664"/>
      <c r="K100" s="664"/>
      <c r="L100" s="664"/>
      <c r="N100" s="46" t="str">
        <f>'T1'!$E$11</f>
        <v>Data:</v>
      </c>
      <c r="O100" s="655"/>
      <c r="P100" s="655"/>
      <c r="Q100" s="655"/>
      <c r="S100" s="18"/>
      <c r="U100" s="21"/>
      <c r="V100" s="21"/>
      <c r="W100" s="21"/>
    </row>
    <row r="101" spans="1:23" ht="13.15" customHeight="1" x14ac:dyDescent="0.2">
      <c r="A101" s="15"/>
      <c r="C101" s="46"/>
      <c r="D101" s="46"/>
      <c r="E101" s="46"/>
      <c r="F101" s="46"/>
      <c r="G101" s="46"/>
      <c r="H101" s="46"/>
      <c r="I101" s="46"/>
      <c r="J101" s="46"/>
      <c r="K101" s="46"/>
      <c r="L101" s="46"/>
      <c r="M101" s="46"/>
      <c r="N101" s="46"/>
      <c r="O101" s="46"/>
      <c r="P101" s="46"/>
      <c r="Q101" s="46"/>
      <c r="S101" s="18"/>
      <c r="U101" s="496"/>
      <c r="V101" s="496"/>
      <c r="W101" s="21"/>
    </row>
    <row r="102" spans="1:23" ht="13.15" customHeight="1" thickBot="1" x14ac:dyDescent="0.25">
      <c r="A102" s="15"/>
      <c r="C102" s="46"/>
      <c r="D102" s="46"/>
      <c r="E102" s="46"/>
      <c r="F102" s="46"/>
      <c r="G102" s="46"/>
      <c r="H102" s="46"/>
      <c r="I102" s="46"/>
      <c r="J102" s="46"/>
      <c r="K102" s="46"/>
      <c r="L102" s="46"/>
      <c r="M102" s="46"/>
      <c r="N102" s="46"/>
      <c r="O102" s="46"/>
      <c r="P102" s="46"/>
      <c r="Q102" s="46"/>
      <c r="S102" s="18"/>
      <c r="U102" s="496"/>
      <c r="V102" s="496"/>
      <c r="W102" s="21"/>
    </row>
    <row r="103" spans="1:23" ht="13.15" customHeight="1" x14ac:dyDescent="0.2">
      <c r="A103" s="15"/>
      <c r="C103" s="640" t="str">
        <f>'T1'!$C$18</f>
        <v>Enviar para:</v>
      </c>
      <c r="D103" s="641"/>
      <c r="E103" s="134" t="s">
        <v>171</v>
      </c>
      <c r="F103" s="134"/>
      <c r="G103" s="134"/>
      <c r="H103" s="134"/>
      <c r="I103" s="134"/>
      <c r="J103" s="134"/>
      <c r="K103" s="135"/>
      <c r="L103" s="136"/>
      <c r="M103" s="46"/>
      <c r="N103" s="46"/>
      <c r="O103" s="46"/>
      <c r="P103" s="46"/>
      <c r="Q103" s="46"/>
      <c r="S103" s="18"/>
      <c r="U103" s="496"/>
      <c r="V103" s="496"/>
      <c r="W103" s="21"/>
    </row>
    <row r="104" spans="1:23" ht="13.15" customHeight="1" x14ac:dyDescent="0.2">
      <c r="A104" s="15"/>
      <c r="C104" s="642"/>
      <c r="D104" s="643"/>
      <c r="E104" s="89" t="s">
        <v>265</v>
      </c>
      <c r="F104" s="541"/>
      <c r="G104" s="56"/>
      <c r="H104" s="137"/>
      <c r="I104" s="138"/>
      <c r="J104" s="138"/>
      <c r="L104" s="139"/>
      <c r="S104" s="18"/>
      <c r="U104" s="496"/>
      <c r="V104" s="496"/>
      <c r="W104" s="21"/>
    </row>
    <row r="105" spans="1:23" ht="13.15" customHeight="1" x14ac:dyDescent="0.2">
      <c r="A105" s="15"/>
      <c r="C105" s="642"/>
      <c r="D105" s="643"/>
      <c r="E105" s="140" t="s">
        <v>238</v>
      </c>
      <c r="F105" s="140"/>
      <c r="G105" s="140"/>
      <c r="H105" s="140"/>
      <c r="I105" s="140"/>
      <c r="J105" s="140"/>
      <c r="K105" s="141"/>
      <c r="L105" s="142"/>
      <c r="S105" s="18"/>
      <c r="U105" s="496"/>
      <c r="V105" s="496"/>
      <c r="W105" s="21"/>
    </row>
    <row r="106" spans="1:23" ht="13.15" customHeight="1" thickBot="1" x14ac:dyDescent="0.25">
      <c r="A106" s="542"/>
      <c r="B106" s="543"/>
      <c r="C106" s="644"/>
      <c r="D106" s="645"/>
      <c r="E106" s="651" t="s">
        <v>89</v>
      </c>
      <c r="F106" s="651"/>
      <c r="G106" s="651"/>
      <c r="H106" s="651"/>
      <c r="I106" s="652" t="s">
        <v>88</v>
      </c>
      <c r="J106" s="653"/>
      <c r="K106" s="653"/>
      <c r="L106" s="654"/>
      <c r="M106" s="544"/>
      <c r="N106" s="543"/>
      <c r="O106" s="543"/>
      <c r="P106" s="543"/>
      <c r="Q106" s="543"/>
      <c r="R106" s="543"/>
      <c r="S106" s="545"/>
      <c r="U106" s="496"/>
      <c r="V106" s="496"/>
      <c r="W106" s="21"/>
    </row>
    <row r="107" spans="1:23" ht="13.15" customHeight="1" thickTop="1" x14ac:dyDescent="0.2">
      <c r="U107" s="496"/>
      <c r="V107" s="496"/>
      <c r="W107" s="21"/>
    </row>
    <row r="108" spans="1:23" ht="13.15" customHeight="1" x14ac:dyDescent="0.2">
      <c r="U108" s="21"/>
      <c r="V108" s="21"/>
      <c r="W108" s="21"/>
    </row>
    <row r="109" spans="1:23" ht="13.15" customHeight="1" x14ac:dyDescent="0.2">
      <c r="U109" s="21"/>
      <c r="V109" s="21"/>
      <c r="W109" s="21"/>
    </row>
    <row r="110" spans="1:23" ht="13.15" customHeight="1" x14ac:dyDescent="0.2">
      <c r="U110" s="21"/>
      <c r="V110" s="21"/>
      <c r="W110" s="21"/>
    </row>
    <row r="111" spans="1:23" ht="13.15" customHeight="1" x14ac:dyDescent="0.2">
      <c r="U111" s="21"/>
      <c r="V111" s="21"/>
      <c r="W111" s="21"/>
    </row>
    <row r="112" spans="1:23" ht="13.15" customHeight="1" x14ac:dyDescent="0.2">
      <c r="U112" s="21"/>
      <c r="V112" s="21"/>
      <c r="W112" s="21"/>
    </row>
    <row r="113" spans="21:23" ht="13.15" customHeight="1" x14ac:dyDescent="0.2">
      <c r="U113" s="21"/>
      <c r="V113" s="21"/>
      <c r="W113" s="21"/>
    </row>
    <row r="114" spans="21:23" ht="13.15" customHeight="1" x14ac:dyDescent="0.2">
      <c r="U114" s="21"/>
      <c r="V114" s="21"/>
      <c r="W114" s="21"/>
    </row>
    <row r="115" spans="21:23" ht="13.15" customHeight="1" x14ac:dyDescent="0.2">
      <c r="U115" s="21"/>
      <c r="V115" s="21"/>
      <c r="W115" s="21"/>
    </row>
    <row r="116" spans="21:23" ht="13.15" customHeight="1" x14ac:dyDescent="0.2">
      <c r="U116" s="21"/>
      <c r="V116" s="21"/>
      <c r="W116" s="21"/>
    </row>
    <row r="117" spans="21:23" ht="13.15" customHeight="1" x14ac:dyDescent="0.2">
      <c r="U117" s="21"/>
      <c r="V117" s="21"/>
      <c r="W117" s="21"/>
    </row>
    <row r="118" spans="21:23" ht="13.15" customHeight="1" x14ac:dyDescent="0.2">
      <c r="U118" s="21"/>
      <c r="V118" s="21"/>
      <c r="W118" s="21"/>
    </row>
    <row r="119" spans="21:23" ht="13.15" customHeight="1" x14ac:dyDescent="0.2">
      <c r="U119" s="21"/>
      <c r="V119" s="21"/>
      <c r="W119" s="21"/>
    </row>
    <row r="120" spans="21:23" ht="13.15" customHeight="1" x14ac:dyDescent="0.2">
      <c r="U120" s="21"/>
      <c r="V120" s="21"/>
      <c r="W120" s="21"/>
    </row>
    <row r="121" spans="21:23" ht="13.15" customHeight="1" x14ac:dyDescent="0.2">
      <c r="U121" s="21"/>
      <c r="V121" s="21"/>
      <c r="W121" s="21"/>
    </row>
    <row r="122" spans="21:23" ht="13.15" customHeight="1" x14ac:dyDescent="0.2">
      <c r="U122" s="21"/>
      <c r="V122" s="21"/>
      <c r="W122" s="21"/>
    </row>
    <row r="123" spans="21:23" ht="13.15" customHeight="1" x14ac:dyDescent="0.2">
      <c r="U123" s="21"/>
      <c r="V123" s="21"/>
      <c r="W123" s="21"/>
    </row>
    <row r="124" spans="21:23" ht="13.15" customHeight="1" x14ac:dyDescent="0.2">
      <c r="U124" s="21"/>
      <c r="V124" s="21"/>
      <c r="W124" s="21"/>
    </row>
    <row r="125" spans="21:23" ht="13.15" customHeight="1" x14ac:dyDescent="0.2">
      <c r="U125" s="21"/>
      <c r="V125" s="21"/>
      <c r="W125" s="21"/>
    </row>
    <row r="126" spans="21:23" ht="13.15" customHeight="1" x14ac:dyDescent="0.2">
      <c r="U126" s="21"/>
      <c r="V126" s="21"/>
      <c r="W126" s="21"/>
    </row>
    <row r="127" spans="21:23" ht="13.15" customHeight="1" x14ac:dyDescent="0.2">
      <c r="U127" s="21"/>
      <c r="V127" s="21"/>
      <c r="W127" s="21"/>
    </row>
    <row r="128" spans="21:23" ht="13.15" customHeight="1" x14ac:dyDescent="0.2">
      <c r="U128" s="21"/>
      <c r="V128" s="21"/>
      <c r="W128" s="21"/>
    </row>
    <row r="129" spans="21:23" ht="13.15" customHeight="1" x14ac:dyDescent="0.2">
      <c r="U129" s="21"/>
      <c r="V129" s="21"/>
      <c r="W129" s="21"/>
    </row>
    <row r="130" spans="21:23" ht="13.15" customHeight="1" x14ac:dyDescent="0.2">
      <c r="U130" s="21"/>
      <c r="V130" s="21"/>
      <c r="W130" s="21"/>
    </row>
    <row r="131" spans="21:23" ht="13.15" customHeight="1" x14ac:dyDescent="0.2">
      <c r="U131" s="21"/>
      <c r="V131" s="21"/>
      <c r="W131" s="21"/>
    </row>
    <row r="132" spans="21:23" ht="13.15" customHeight="1" x14ac:dyDescent="0.2">
      <c r="U132" s="21"/>
      <c r="V132" s="21"/>
      <c r="W132" s="21"/>
    </row>
    <row r="133" spans="21:23" ht="13.15" customHeight="1" x14ac:dyDescent="0.2">
      <c r="U133" s="21"/>
      <c r="V133" s="21"/>
      <c r="W133" s="21"/>
    </row>
    <row r="134" spans="21:23" ht="13.15" customHeight="1" x14ac:dyDescent="0.2">
      <c r="U134" s="21"/>
      <c r="V134" s="21"/>
      <c r="W134" s="21"/>
    </row>
    <row r="135" spans="21:23" ht="13.15" customHeight="1" x14ac:dyDescent="0.2">
      <c r="U135" s="21"/>
      <c r="V135" s="21"/>
      <c r="W135" s="21"/>
    </row>
    <row r="136" spans="21:23" ht="13.15" customHeight="1" x14ac:dyDescent="0.2">
      <c r="U136" s="21"/>
      <c r="V136" s="21"/>
      <c r="W136" s="21"/>
    </row>
    <row r="137" spans="21:23" ht="13.15" customHeight="1" x14ac:dyDescent="0.2">
      <c r="U137" s="21"/>
      <c r="V137" s="21"/>
      <c r="W137" s="21"/>
    </row>
    <row r="138" spans="21:23" ht="13.15" customHeight="1" x14ac:dyDescent="0.2">
      <c r="U138" s="21"/>
      <c r="V138" s="21"/>
      <c r="W138" s="21"/>
    </row>
    <row r="139" spans="21:23" ht="13.15" customHeight="1" x14ac:dyDescent="0.2">
      <c r="U139" s="21"/>
      <c r="V139" s="21"/>
      <c r="W139" s="21"/>
    </row>
    <row r="140" spans="21:23" ht="13.15" customHeight="1" x14ac:dyDescent="0.2">
      <c r="U140" s="21"/>
      <c r="V140" s="21"/>
      <c r="W140" s="21"/>
    </row>
    <row r="141" spans="21:23" ht="13.15" customHeight="1" x14ac:dyDescent="0.2">
      <c r="U141" s="21"/>
      <c r="V141" s="21"/>
      <c r="W141" s="21"/>
    </row>
    <row r="142" spans="21:23" ht="13.15" customHeight="1" x14ac:dyDescent="0.2">
      <c r="U142" s="21"/>
      <c r="V142" s="21"/>
      <c r="W142" s="21"/>
    </row>
    <row r="143" spans="21:23" ht="13.15" customHeight="1" x14ac:dyDescent="0.2">
      <c r="U143" s="21"/>
      <c r="V143" s="21"/>
      <c r="W143" s="21"/>
    </row>
    <row r="144" spans="21:23" ht="13.15" customHeight="1" x14ac:dyDescent="0.2">
      <c r="U144" s="21"/>
      <c r="V144" s="21"/>
      <c r="W144" s="21"/>
    </row>
    <row r="145" spans="21:23" ht="13.15" customHeight="1" x14ac:dyDescent="0.2">
      <c r="U145" s="21"/>
      <c r="V145" s="21"/>
      <c r="W145" s="21"/>
    </row>
    <row r="146" spans="21:23" ht="13.15" customHeight="1" x14ac:dyDescent="0.2">
      <c r="U146" s="21"/>
      <c r="V146" s="21"/>
      <c r="W146" s="21"/>
    </row>
    <row r="147" spans="21:23" ht="13.15" customHeight="1" x14ac:dyDescent="0.2">
      <c r="U147" s="21"/>
      <c r="V147" s="21"/>
      <c r="W147" s="21"/>
    </row>
    <row r="148" spans="21:23" ht="13.15" customHeight="1" x14ac:dyDescent="0.2">
      <c r="U148" s="21"/>
      <c r="V148" s="21"/>
      <c r="W148" s="21"/>
    </row>
    <row r="149" spans="21:23" ht="13.15" customHeight="1" x14ac:dyDescent="0.2">
      <c r="U149" s="21"/>
      <c r="V149" s="21"/>
      <c r="W149" s="21"/>
    </row>
    <row r="150" spans="21:23" ht="13.15" customHeight="1" x14ac:dyDescent="0.2">
      <c r="U150" s="21"/>
      <c r="V150" s="21"/>
      <c r="W150" s="21"/>
    </row>
    <row r="151" spans="21:23" ht="13.15" customHeight="1" x14ac:dyDescent="0.2">
      <c r="U151" s="21"/>
      <c r="V151" s="21"/>
      <c r="W151" s="21"/>
    </row>
    <row r="152" spans="21:23" ht="13.15" customHeight="1" x14ac:dyDescent="0.2">
      <c r="U152" s="21"/>
      <c r="V152" s="21"/>
      <c r="W152" s="21"/>
    </row>
    <row r="153" spans="21:23" ht="13.15" customHeight="1" x14ac:dyDescent="0.2">
      <c r="U153" s="21"/>
      <c r="V153" s="21"/>
      <c r="W153" s="21"/>
    </row>
    <row r="154" spans="21:23" ht="13.15" customHeight="1" x14ac:dyDescent="0.2">
      <c r="U154" s="21"/>
      <c r="V154" s="21"/>
      <c r="W154" s="21"/>
    </row>
    <row r="155" spans="21:23" ht="13.15" customHeight="1" x14ac:dyDescent="0.2">
      <c r="U155" s="21"/>
      <c r="V155" s="21"/>
      <c r="W155" s="21"/>
    </row>
    <row r="156" spans="21:23" ht="13.15" customHeight="1" x14ac:dyDescent="0.2">
      <c r="U156" s="21"/>
      <c r="V156" s="21"/>
      <c r="W156" s="21"/>
    </row>
    <row r="157" spans="21:23" ht="13.15" customHeight="1" x14ac:dyDescent="0.2">
      <c r="U157" s="21"/>
      <c r="V157" s="21"/>
      <c r="W157" s="21"/>
    </row>
    <row r="158" spans="21:23" ht="13.15" customHeight="1" x14ac:dyDescent="0.2">
      <c r="U158" s="21"/>
      <c r="V158" s="21"/>
      <c r="W158" s="21"/>
    </row>
    <row r="159" spans="21:23" ht="13.15" customHeight="1" x14ac:dyDescent="0.2">
      <c r="U159" s="21"/>
      <c r="V159" s="21"/>
      <c r="W159" s="21"/>
    </row>
    <row r="160" spans="21:23" ht="13.15" customHeight="1" x14ac:dyDescent="0.2">
      <c r="U160" s="21"/>
      <c r="V160" s="21"/>
      <c r="W160" s="21"/>
    </row>
    <row r="161" spans="21:23" ht="13.15" customHeight="1" x14ac:dyDescent="0.2">
      <c r="U161" s="21"/>
      <c r="V161" s="21"/>
      <c r="W161" s="21"/>
    </row>
    <row r="162" spans="21:23" ht="13.15" customHeight="1" x14ac:dyDescent="0.2">
      <c r="U162" s="21"/>
      <c r="V162" s="21"/>
      <c r="W162" s="21"/>
    </row>
    <row r="163" spans="21:23" ht="13.15" customHeight="1" x14ac:dyDescent="0.2">
      <c r="U163" s="21"/>
      <c r="V163" s="21"/>
      <c r="W163" s="21"/>
    </row>
    <row r="164" spans="21:23" ht="13.15" customHeight="1" x14ac:dyDescent="0.2">
      <c r="U164" s="21"/>
      <c r="V164" s="21"/>
      <c r="W164" s="21"/>
    </row>
    <row r="165" spans="21:23" ht="13.15" customHeight="1" x14ac:dyDescent="0.2">
      <c r="U165" s="21"/>
      <c r="V165" s="21"/>
      <c r="W165" s="21"/>
    </row>
    <row r="166" spans="21:23" ht="13.15" customHeight="1" x14ac:dyDescent="0.2">
      <c r="U166" s="21"/>
      <c r="V166" s="21"/>
      <c r="W166" s="21"/>
    </row>
    <row r="167" spans="21:23" ht="13.15" customHeight="1" x14ac:dyDescent="0.2">
      <c r="U167" s="21"/>
      <c r="V167" s="21"/>
      <c r="W167" s="21"/>
    </row>
    <row r="168" spans="21:23" ht="13.15" customHeight="1" x14ac:dyDescent="0.2">
      <c r="U168" s="21"/>
      <c r="V168" s="21"/>
      <c r="W168" s="21"/>
    </row>
    <row r="169" spans="21:23" ht="13.15" customHeight="1" x14ac:dyDescent="0.2">
      <c r="U169" s="21"/>
      <c r="V169" s="21"/>
      <c r="W169" s="21"/>
    </row>
    <row r="170" spans="21:23" ht="13.15" customHeight="1" x14ac:dyDescent="0.2">
      <c r="U170" s="21"/>
      <c r="V170" s="21"/>
      <c r="W170" s="21"/>
    </row>
    <row r="171" spans="21:23" ht="13.15" customHeight="1" x14ac:dyDescent="0.2">
      <c r="U171" s="21"/>
      <c r="V171" s="21"/>
      <c r="W171" s="21"/>
    </row>
    <row r="172" spans="21:23" ht="13.15" customHeight="1" x14ac:dyDescent="0.2">
      <c r="U172" s="21"/>
      <c r="V172" s="21"/>
      <c r="W172" s="21"/>
    </row>
    <row r="173" spans="21:23" ht="13.15" customHeight="1" x14ac:dyDescent="0.2">
      <c r="U173" s="21"/>
      <c r="V173" s="21"/>
      <c r="W173" s="21"/>
    </row>
    <row r="174" spans="21:23" ht="13.15" customHeight="1" x14ac:dyDescent="0.2">
      <c r="U174" s="21"/>
      <c r="V174" s="21"/>
      <c r="W174" s="21"/>
    </row>
    <row r="175" spans="21:23" ht="13.15" customHeight="1" x14ac:dyDescent="0.2">
      <c r="U175" s="21"/>
      <c r="V175" s="21"/>
      <c r="W175" s="21"/>
    </row>
    <row r="176" spans="21:23" ht="13.15" customHeight="1" x14ac:dyDescent="0.2">
      <c r="U176" s="21"/>
      <c r="V176" s="21"/>
      <c r="W176" s="21"/>
    </row>
    <row r="177" spans="21:23" ht="13.15" customHeight="1" x14ac:dyDescent="0.2">
      <c r="U177" s="21"/>
      <c r="V177" s="21"/>
      <c r="W177" s="21"/>
    </row>
    <row r="178" spans="21:23" ht="13.15" customHeight="1" x14ac:dyDescent="0.2">
      <c r="W178" s="21"/>
    </row>
  </sheetData>
  <sheetProtection algorithmName="SHA-512" hashValue="7NgxjaKDuzEz/RlaSbmxLvsrOoecWKArvTKHbTmpIUBUHcoyozVNUnREZShmMnBQj7m0d/mnZ6GSf35hnN1Vrg==" saltValue="lhGrhbo/gCoAh2lHUTU8uw==" spinCount="100000" sheet="1" objects="1" scenarios="1" selectLockedCells="1"/>
  <mergeCells count="106">
    <mergeCell ref="I79:J79"/>
    <mergeCell ref="L79:M79"/>
    <mergeCell ref="D78:H78"/>
    <mergeCell ref="N37:O37"/>
    <mergeCell ref="I37:M37"/>
    <mergeCell ref="I78:J78"/>
    <mergeCell ref="L78:M78"/>
    <mergeCell ref="N78:O78"/>
    <mergeCell ref="I36:R36"/>
    <mergeCell ref="P37:R37"/>
    <mergeCell ref="I30:K30"/>
    <mergeCell ref="N29:P29"/>
    <mergeCell ref="F31:H31"/>
    <mergeCell ref="D77:F77"/>
    <mergeCell ref="H71:L71"/>
    <mergeCell ref="O71:Q71"/>
    <mergeCell ref="C32:L32"/>
    <mergeCell ref="D33:K34"/>
    <mergeCell ref="K76:M76"/>
    <mergeCell ref="K10:R10"/>
    <mergeCell ref="G10:I10"/>
    <mergeCell ref="L1:M1"/>
    <mergeCell ref="K4:L4"/>
    <mergeCell ref="A4:J4"/>
    <mergeCell ref="A2:S3"/>
    <mergeCell ref="H1:K1"/>
    <mergeCell ref="I11:L11"/>
    <mergeCell ref="N11:R11"/>
    <mergeCell ref="E11:G11"/>
    <mergeCell ref="A5:R5"/>
    <mergeCell ref="I9:R9"/>
    <mergeCell ref="E9:G9"/>
    <mergeCell ref="I8:L8"/>
    <mergeCell ref="E8:G8"/>
    <mergeCell ref="E88:Q88"/>
    <mergeCell ref="M92:Q92"/>
    <mergeCell ref="G19:R19"/>
    <mergeCell ref="E12:R12"/>
    <mergeCell ref="E13:F13"/>
    <mergeCell ref="P13:R13"/>
    <mergeCell ref="J13:M13"/>
    <mergeCell ref="O15:P15"/>
    <mergeCell ref="C15:N15"/>
    <mergeCell ref="F17:K17"/>
    <mergeCell ref="E22:R22"/>
    <mergeCell ref="K31:M31"/>
    <mergeCell ref="L33:N33"/>
    <mergeCell ref="B39:R41"/>
    <mergeCell ref="I46:L46"/>
    <mergeCell ref="I47:L47"/>
    <mergeCell ref="G67:Q67"/>
    <mergeCell ref="E52:O52"/>
    <mergeCell ref="D53:E54"/>
    <mergeCell ref="E23:F23"/>
    <mergeCell ref="J23:M23"/>
    <mergeCell ref="P23:R23"/>
    <mergeCell ref="C25:N25"/>
    <mergeCell ref="O25:P25"/>
    <mergeCell ref="C103:D106"/>
    <mergeCell ref="E89:J89"/>
    <mergeCell ref="K89:Q89"/>
    <mergeCell ref="E90:Q91"/>
    <mergeCell ref="E106:H106"/>
    <mergeCell ref="I106:L106"/>
    <mergeCell ref="O100:Q100"/>
    <mergeCell ref="C85:D92"/>
    <mergeCell ref="D81:G81"/>
    <mergeCell ref="H81:K81"/>
    <mergeCell ref="H85:K85"/>
    <mergeCell ref="M85:P85"/>
    <mergeCell ref="C100:D100"/>
    <mergeCell ref="E100:L100"/>
    <mergeCell ref="C95:Q97"/>
    <mergeCell ref="E85:G85"/>
    <mergeCell ref="N82:O82"/>
    <mergeCell ref="N81:O81"/>
    <mergeCell ref="E86:M86"/>
    <mergeCell ref="E87:Q87"/>
    <mergeCell ref="E92:L92"/>
    <mergeCell ref="D82:G82"/>
    <mergeCell ref="L82:M82"/>
    <mergeCell ref="L81:M81"/>
    <mergeCell ref="N80:O80"/>
    <mergeCell ref="F18:I18"/>
    <mergeCell ref="I77:J77"/>
    <mergeCell ref="L77:M77"/>
    <mergeCell ref="N77:O77"/>
    <mergeCell ref="I76:J76"/>
    <mergeCell ref="N76:O76"/>
    <mergeCell ref="F42:O43"/>
    <mergeCell ref="C72:K72"/>
    <mergeCell ref="L72:Q72"/>
    <mergeCell ref="I54:J54"/>
    <mergeCell ref="D44:P44"/>
    <mergeCell ref="I55:J55"/>
    <mergeCell ref="K20:R20"/>
    <mergeCell ref="G20:I20"/>
    <mergeCell ref="K21:N21"/>
    <mergeCell ref="E21:H21"/>
    <mergeCell ref="D57:E62"/>
    <mergeCell ref="E80:M80"/>
    <mergeCell ref="N46:O46"/>
    <mergeCell ref="I49:M49"/>
    <mergeCell ref="J50:L50"/>
    <mergeCell ref="I53:J53"/>
    <mergeCell ref="D37:G37"/>
  </mergeCells>
  <conditionalFormatting sqref="C72 L72">
    <cfRule type="cellIs" dxfId="29" priority="1526" operator="equal">
      <formula>#REF!</formula>
    </cfRule>
    <cfRule type="cellIs" dxfId="28" priority="1527" operator="equal">
      <formula>$T$73</formula>
    </cfRule>
    <cfRule type="cellIs" dxfId="27" priority="1528" operator="equal">
      <formula>$T$68</formula>
    </cfRule>
  </conditionalFormatting>
  <conditionalFormatting sqref="C72">
    <cfRule type="cellIs" dxfId="26" priority="1500" operator="equal">
      <formula>$U$11</formula>
    </cfRule>
  </conditionalFormatting>
  <conditionalFormatting sqref="D33">
    <cfRule type="cellIs" dxfId="25" priority="12" operator="equal">
      <formula>$T$32</formula>
    </cfRule>
  </conditionalFormatting>
  <conditionalFormatting sqref="E8:G9">
    <cfRule type="cellIs" dxfId="24" priority="1" operator="equal">
      <formula>$U$16</formula>
    </cfRule>
  </conditionalFormatting>
  <conditionalFormatting sqref="F31">
    <cfRule type="cellIs" dxfId="23" priority="16" operator="equal">
      <formula>$U$16</formula>
    </cfRule>
  </conditionalFormatting>
  <conditionalFormatting sqref="G10 G20 K31">
    <cfRule type="cellIs" dxfId="22" priority="17" operator="equal">
      <formula>$U$16</formula>
    </cfRule>
  </conditionalFormatting>
  <conditionalFormatting sqref="H8:H9">
    <cfRule type="cellIs" dxfId="21" priority="11" operator="equal">
      <formula>$T$30</formula>
    </cfRule>
  </conditionalFormatting>
  <conditionalFormatting sqref="I47">
    <cfRule type="cellIs" dxfId="20" priority="1522" operator="equal">
      <formula>$W$17</formula>
    </cfRule>
    <cfRule type="cellIs" dxfId="19" priority="1523" operator="equal">
      <formula>$U$16</formula>
    </cfRule>
  </conditionalFormatting>
  <conditionalFormatting sqref="J10">
    <cfRule type="cellIs" dxfId="18" priority="10" operator="equal">
      <formula>$T$30</formula>
    </cfRule>
  </conditionalFormatting>
  <conditionalFormatting sqref="J20">
    <cfRule type="cellIs" dxfId="17" priority="9" operator="equal">
      <formula>$T$30</formula>
    </cfRule>
  </conditionalFormatting>
  <conditionalFormatting sqref="J82:K82">
    <cfRule type="cellIs" dxfId="16" priority="55" operator="equal">
      <formula>0</formula>
    </cfRule>
  </conditionalFormatting>
  <conditionalFormatting sqref="K48 K51 K58:K59 K65 D33 C30 G30 F31 K31 L33 O34 E35:Q35">
    <cfRule type="cellIs" dxfId="15" priority="1451" operator="equal">
      <formula>$X$27</formula>
    </cfRule>
  </conditionalFormatting>
  <conditionalFormatting sqref="K48 K51 K58:K59 K65 N8 N18 N29 J50 L72:Q72">
    <cfRule type="cellIs" dxfId="14" priority="1501" operator="equal">
      <formula>$U$16</formula>
    </cfRule>
  </conditionalFormatting>
  <conditionalFormatting sqref="K76">
    <cfRule type="cellIs" dxfId="13" priority="1350" operator="equal">
      <formula>$T$55</formula>
    </cfRule>
    <cfRule type="cellIs" dxfId="12" priority="1352" operator="equal">
      <formula>$T$57</formula>
    </cfRule>
  </conditionalFormatting>
  <conditionalFormatting sqref="L72">
    <cfRule type="cellIs" dxfId="11" priority="1532" operator="equal">
      <formula>$T$69</formula>
    </cfRule>
    <cfRule type="cellIs" dxfId="10" priority="1533" operator="equal">
      <formula>$T$74</formula>
    </cfRule>
  </conditionalFormatting>
  <conditionalFormatting sqref="L81:M82">
    <cfRule type="cellIs" dxfId="9" priority="2" operator="greaterThan">
      <formula>1</formula>
    </cfRule>
  </conditionalFormatting>
  <conditionalFormatting sqref="L33:N33 O34:Q34">
    <cfRule type="cellIs" dxfId="8" priority="1524" operator="equal">
      <formula>$W$22</formula>
    </cfRule>
    <cfRule type="cellIs" dxfId="7" priority="1525" operator="equal">
      <formula>$U$16</formula>
    </cfRule>
  </conditionalFormatting>
  <conditionalFormatting sqref="M46:M47 K48:M48 K51:M51 K58:L59 K65:M65">
    <cfRule type="cellIs" dxfId="6" priority="112" operator="equal">
      <formula>43535</formula>
    </cfRule>
    <cfRule type="cellIs" dxfId="5" priority="113" operator="equal">
      <formula>43535</formula>
    </cfRule>
  </conditionalFormatting>
  <conditionalFormatting sqref="N46:O46">
    <cfRule type="cellIs" dxfId="4" priority="1511" operator="equal">
      <formula>$U$21</formula>
    </cfRule>
  </conditionalFormatting>
  <conditionalFormatting sqref="O71">
    <cfRule type="cellIs" dxfId="3" priority="111" operator="equal">
      <formula>$T$53</formula>
    </cfRule>
  </conditionalFormatting>
  <conditionalFormatting sqref="P46">
    <cfRule type="cellIs" dxfId="2" priority="61" operator="greaterThan">
      <formula>0</formula>
    </cfRule>
  </conditionalFormatting>
  <conditionalFormatting sqref="T68">
    <cfRule type="cellIs" dxfId="1" priority="705" operator="equal">
      <formula>#REF!</formula>
    </cfRule>
    <cfRule type="cellIs" dxfId="0" priority="737" operator="equal">
      <formula>#REF!</formula>
    </cfRule>
  </conditionalFormatting>
  <dataValidations count="8">
    <dataValidation type="list" allowBlank="1" showInputMessage="1" showErrorMessage="1" sqref="L1:M1" xr:uid="{00000000-0002-0000-0000-000000000000}">
      <formula1>$T$1:$T$4</formula1>
    </dataValidation>
    <dataValidation type="list" allowBlank="1" showInputMessage="1" showErrorMessage="1" sqref="L30" xr:uid="{00000000-0002-0000-0000-000003000000}">
      <formula1>$Z$27:$Z$29</formula1>
    </dataValidation>
    <dataValidation type="list" allowBlank="1" showInputMessage="1" showErrorMessage="1" sqref="I46:L46" xr:uid="{D4D35504-9BAB-4C7F-AFFC-C3E661E9C7BA}">
      <formula1>$U$5:$U$7</formula1>
    </dataValidation>
    <dataValidation type="list" allowBlank="1" showInputMessage="1" showErrorMessage="1" sqref="O15:P15 O25:P25" xr:uid="{00000000-0002-0000-0000-000002000000}">
      <formula1>$U$27:$U$29</formula1>
    </dataValidation>
    <dataValidation type="list" allowBlank="1" showInputMessage="1" showErrorMessage="1" sqref="M32" xr:uid="{8245D860-F139-49C1-9851-63B4EE7AC663}">
      <formula1>$Z$23:$Z$25</formula1>
    </dataValidation>
    <dataValidation type="list" allowBlank="1" showInputMessage="1" showErrorMessage="1" sqref="O28" xr:uid="{E3F291A1-B2F9-402D-BBC9-03C5F393E802}">
      <formula1>$Z$35:$Z$37</formula1>
    </dataValidation>
    <dataValidation type="list" allowBlank="1" showInputMessage="1" showErrorMessage="1" sqref="G30" xr:uid="{C0AF2654-5759-4259-B6F1-4A77C71C676D}">
      <formula1>$Z$31:$Z$33</formula1>
    </dataValidation>
    <dataValidation type="list" allowBlank="1" showInputMessage="1" showErrorMessage="1" sqref="I49:M49" xr:uid="{92418456-9370-4F05-88B8-70D44A9D9ECF}">
      <formula1>$X$1:$X$4</formula1>
    </dataValidation>
  </dataValidations>
  <hyperlinks>
    <hyperlink ref="M85:P85" location="Regulamento!E2" display="Regulamento!E2" xr:uid="{00000000-0004-0000-0000-000000000000}"/>
    <hyperlink ref="H85:K85" location="Normas!G2" display="Normas!G2" xr:uid="{00000000-0004-0000-0000-000001000000}"/>
    <hyperlink ref="N28" location="Normas!C232" display="Normas!C232" xr:uid="{00000000-0004-0000-0000-000003000000}"/>
    <hyperlink ref="M58" location="Normas!B78" display="Normas!B78" xr:uid="{00000000-0004-0000-0000-000006000000}"/>
    <hyperlink ref="K89" r:id="rId1" display="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xr:uid="{AB334852-D5B1-4418-B6ED-3A2FF2661FC9}"/>
    <hyperlink ref="I106" r:id="rId2" xr:uid="{C06907AB-4457-442A-8A08-D2B6E1F0803A}"/>
    <hyperlink ref="M92" r:id="rId3" xr:uid="{A8B4DA4B-13A1-4FD6-908A-AD22FCA132E1}"/>
    <hyperlink ref="K76:M76" location="Normas!C266" display="Normas!C266" xr:uid="{025458F3-A724-4225-80C0-6CBA80609A05}"/>
  </hyperlinks>
  <printOptions horizontalCentered="1" verticalCentered="1"/>
  <pageMargins left="0.19685039370078741" right="0.19685039370078741" top="0.19685039370078741" bottom="0.19685039370078741" header="0" footer="0"/>
  <pageSetup orientation="portrait" r:id="rId4"/>
  <rowBreaks count="1" manualBreakCount="1">
    <brk id="65" max="18"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F05A0-20A4-421E-A129-BFCB2E18A63F}">
  <sheetPr>
    <tabColor theme="9" tint="0.59999389629810485"/>
  </sheetPr>
  <dimension ref="A1:W372"/>
  <sheetViews>
    <sheetView showGridLines="0" zoomScaleNormal="100" workbookViewId="0">
      <selection activeCell="G2" sqref="G2:N4"/>
    </sheetView>
  </sheetViews>
  <sheetFormatPr defaultColWidth="9.140625" defaultRowHeight="13.15" customHeight="1" x14ac:dyDescent="0.2"/>
  <cols>
    <col min="1" max="1" width="3.140625" style="173" customWidth="1"/>
    <col min="2" max="2" width="2.28515625" style="284" customWidth="1"/>
    <col min="3" max="3" width="9.140625" style="173" customWidth="1"/>
    <col min="4" max="4" width="1.140625" style="173" customWidth="1"/>
    <col min="5" max="6" width="5.7109375" style="173" customWidth="1"/>
    <col min="7" max="7" width="2.42578125" style="173" customWidth="1"/>
    <col min="8" max="8" width="9.85546875" style="173" customWidth="1"/>
    <col min="9" max="9" width="1.5703125" style="173" customWidth="1"/>
    <col min="10" max="10" width="11.140625" style="173" customWidth="1"/>
    <col min="11" max="11" width="2.28515625" style="173" customWidth="1"/>
    <col min="12" max="13" width="6.7109375" style="173" customWidth="1"/>
    <col min="14" max="15" width="7.7109375" style="173" customWidth="1"/>
    <col min="16" max="16" width="7.28515625" style="173" customWidth="1"/>
    <col min="17" max="17" width="8.7109375" style="173" customWidth="1"/>
    <col min="18" max="18" width="2.7109375" style="173" customWidth="1"/>
    <col min="19" max="19" width="6.42578125" style="173" customWidth="1"/>
    <col min="20" max="20" width="7.5703125" style="173" customWidth="1"/>
    <col min="21" max="21" width="4.140625" style="173" customWidth="1"/>
    <col min="22" max="22" width="9" style="173" customWidth="1"/>
    <col min="23" max="23" width="6.7109375" style="173" customWidth="1"/>
    <col min="24" max="16384" width="9.140625" style="173"/>
  </cols>
  <sheetData>
    <row r="1" spans="1:21" ht="13.15" customHeight="1" thickTop="1" x14ac:dyDescent="0.2">
      <c r="A1" s="169"/>
      <c r="B1" s="170"/>
      <c r="C1" s="171"/>
      <c r="D1" s="171"/>
      <c r="E1" s="171"/>
      <c r="F1" s="171"/>
      <c r="G1" s="171"/>
      <c r="H1" s="171"/>
      <c r="I1" s="171"/>
      <c r="J1" s="171"/>
      <c r="K1" s="171"/>
      <c r="L1" s="171"/>
      <c r="M1" s="171"/>
      <c r="N1" s="171"/>
      <c r="O1" s="171"/>
      <c r="P1" s="171"/>
      <c r="Q1" s="171"/>
      <c r="R1" s="172"/>
    </row>
    <row r="2" spans="1:21" ht="13.15" customHeight="1" x14ac:dyDescent="0.3">
      <c r="A2" s="174"/>
      <c r="B2" s="175"/>
      <c r="C2" s="175"/>
      <c r="D2" s="175"/>
      <c r="E2" s="175"/>
      <c r="F2" s="175"/>
      <c r="G2" s="773" t="str">
        <f>'N1'!$G$1</f>
        <v>NORMAS DE PARTICIPAÇÃO</v>
      </c>
      <c r="H2" s="773"/>
      <c r="I2" s="773"/>
      <c r="J2" s="773"/>
      <c r="K2" s="773"/>
      <c r="L2" s="773"/>
      <c r="M2" s="773"/>
      <c r="N2" s="773"/>
      <c r="O2" s="175"/>
      <c r="P2" s="175"/>
      <c r="Q2" s="175"/>
      <c r="R2" s="176"/>
    </row>
    <row r="3" spans="1:21" ht="13.15" customHeight="1" x14ac:dyDescent="0.3">
      <c r="A3" s="174"/>
      <c r="B3" s="175"/>
      <c r="C3" s="175"/>
      <c r="D3" s="175"/>
      <c r="E3" s="175"/>
      <c r="F3" s="175"/>
      <c r="G3" s="773"/>
      <c r="H3" s="773"/>
      <c r="I3" s="773"/>
      <c r="J3" s="773"/>
      <c r="K3" s="773"/>
      <c r="L3" s="773"/>
      <c r="M3" s="773"/>
      <c r="N3" s="773"/>
      <c r="O3" s="502" t="s">
        <v>267</v>
      </c>
      <c r="P3" s="175"/>
      <c r="Q3" s="175"/>
      <c r="R3" s="176"/>
    </row>
    <row r="4" spans="1:21" s="94" customFormat="1" ht="13.15" customHeight="1" x14ac:dyDescent="0.2">
      <c r="A4" s="177"/>
      <c r="B4" s="178"/>
      <c r="C4" s="178"/>
      <c r="D4" s="178"/>
      <c r="E4" s="178"/>
      <c r="F4" s="178"/>
      <c r="G4" s="773"/>
      <c r="H4" s="773"/>
      <c r="I4" s="773"/>
      <c r="J4" s="773"/>
      <c r="K4" s="773"/>
      <c r="L4" s="773"/>
      <c r="M4" s="773"/>
      <c r="N4" s="773"/>
      <c r="R4" s="179"/>
    </row>
    <row r="5" spans="1:21" s="94" customFormat="1" ht="13.15" customHeight="1" x14ac:dyDescent="0.2">
      <c r="A5" s="774"/>
      <c r="B5" s="775"/>
      <c r="C5" s="775"/>
      <c r="D5" s="775"/>
      <c r="E5" s="775"/>
      <c r="F5" s="775"/>
      <c r="G5" s="775"/>
      <c r="H5" s="775"/>
      <c r="I5" s="775"/>
      <c r="J5" s="775"/>
      <c r="K5" s="775"/>
      <c r="L5" s="775"/>
      <c r="M5" s="775"/>
      <c r="N5" s="775"/>
      <c r="O5" s="775"/>
      <c r="P5" s="775"/>
      <c r="Q5" s="775"/>
      <c r="R5" s="776"/>
    </row>
    <row r="6" spans="1:21" s="94" customFormat="1" ht="13.15" customHeight="1" x14ac:dyDescent="0.25">
      <c r="A6" s="180"/>
      <c r="B6" s="181"/>
      <c r="F6" s="599"/>
      <c r="G6" s="599"/>
      <c r="H6" s="599"/>
      <c r="I6" s="599"/>
      <c r="J6" s="599"/>
      <c r="K6" s="599"/>
      <c r="L6" s="599"/>
      <c r="M6" s="599"/>
      <c r="N6" s="599"/>
      <c r="O6" s="599"/>
      <c r="P6" s="599"/>
      <c r="Q6" s="599"/>
      <c r="R6" s="182"/>
    </row>
    <row r="7" spans="1:21" s="94" customFormat="1" ht="13.15" customHeight="1" x14ac:dyDescent="0.25">
      <c r="A7" s="180"/>
      <c r="B7" s="721" t="str">
        <f>'N1'!$C$63</f>
        <v>FEIRA</v>
      </c>
      <c r="C7" s="721"/>
      <c r="E7" s="184" t="str">
        <f>'N2'!$A$3</f>
        <v>BTL - BOLSA DE TURISMO DE LISBOA</v>
      </c>
      <c r="F7" s="183"/>
      <c r="G7" s="183"/>
      <c r="H7" s="183"/>
      <c r="I7" s="183"/>
      <c r="J7" s="183"/>
      <c r="K7" s="777" t="s">
        <v>268</v>
      </c>
      <c r="L7" s="777"/>
      <c r="M7" s="777"/>
      <c r="P7" s="183"/>
      <c r="Q7" s="183"/>
      <c r="R7" s="182"/>
    </row>
    <row r="8" spans="1:21" s="94" customFormat="1" ht="12.75" x14ac:dyDescent="0.2">
      <c r="A8" s="180"/>
      <c r="B8" s="185"/>
      <c r="C8" s="185"/>
      <c r="I8" s="600"/>
      <c r="J8" s="600"/>
      <c r="K8" s="600"/>
      <c r="L8" s="600"/>
      <c r="R8" s="182"/>
    </row>
    <row r="9" spans="1:21" s="94" customFormat="1" ht="13.15" customHeight="1" x14ac:dyDescent="0.2">
      <c r="A9" s="180"/>
      <c r="B9" s="721" t="str">
        <f>'N1'!$E$1</f>
        <v>REALIZAÇÃO</v>
      </c>
      <c r="C9" s="721"/>
      <c r="D9" s="186"/>
      <c r="E9" s="247" t="str">
        <f>'N2'!$A$3</f>
        <v>BTL - BOLSA DE TURISMO DE LISBOA</v>
      </c>
      <c r="F9" s="184"/>
      <c r="G9" s="184"/>
      <c r="J9" s="764" t="str">
        <f>'N1'!$A$18</f>
        <v>28 de Fevereiro a 03 de Março de 2024</v>
      </c>
      <c r="K9" s="764"/>
      <c r="L9" s="764"/>
      <c r="M9" s="764"/>
      <c r="N9" s="764"/>
      <c r="R9" s="182"/>
    </row>
    <row r="10" spans="1:21" s="94" customFormat="1" ht="13.15" customHeight="1" x14ac:dyDescent="0.2">
      <c r="A10" s="180"/>
      <c r="B10" s="247"/>
      <c r="C10" s="247"/>
      <c r="D10" s="247"/>
      <c r="E10" s="247" t="str">
        <f>'N1'!$G$56</f>
        <v>BTL EMPREGO + FORMAÇÃO</v>
      </c>
      <c r="F10" s="184"/>
      <c r="G10" s="184"/>
      <c r="J10" s="764" t="str">
        <f>'N1'!$A$23</f>
        <v>01 e 02 de Março de 2024</v>
      </c>
      <c r="K10" s="764"/>
      <c r="L10" s="764"/>
      <c r="M10" s="764"/>
      <c r="N10" s="764"/>
      <c r="R10" s="182"/>
    </row>
    <row r="11" spans="1:21" s="178" customFormat="1" ht="13.15" customHeight="1" x14ac:dyDescent="0.2">
      <c r="A11" s="177"/>
      <c r="B11" s="187"/>
      <c r="C11" s="187"/>
      <c r="D11" s="188"/>
      <c r="E11" s="94" t="str">
        <f>'N2'!$A$8</f>
        <v>Durante a Realização, após o encerramento, os Expositores não devem abandonar o stand antes da passagem do segurança.</v>
      </c>
      <c r="F11" s="94"/>
      <c r="H11" s="187"/>
      <c r="I11" s="187"/>
      <c r="R11" s="179"/>
    </row>
    <row r="12" spans="1:21" s="178" customFormat="1" ht="11.25" x14ac:dyDescent="0.2">
      <c r="A12" s="177"/>
      <c r="B12" s="187"/>
      <c r="C12" s="187"/>
      <c r="D12" s="188"/>
      <c r="E12" s="94"/>
      <c r="F12" s="94"/>
      <c r="H12" s="187"/>
      <c r="I12" s="187"/>
      <c r="R12" s="179"/>
    </row>
    <row r="13" spans="1:21" s="94" customFormat="1" ht="13.15" customHeight="1" x14ac:dyDescent="0.2">
      <c r="A13" s="180"/>
      <c r="B13" s="721" t="str">
        <f>'N1'!$A$33</f>
        <v>HORÁRIO</v>
      </c>
      <c r="C13" s="721"/>
      <c r="D13" s="186"/>
      <c r="E13" s="765" t="str">
        <f>'N2'!$A$3</f>
        <v>BTL - BOLSA DE TURISMO DE LISBOA</v>
      </c>
      <c r="F13" s="766"/>
      <c r="G13" s="766"/>
      <c r="H13" s="766"/>
      <c r="I13" s="767"/>
      <c r="J13" s="196">
        <v>45350</v>
      </c>
      <c r="K13" s="196"/>
      <c r="L13" s="744" t="s">
        <v>269</v>
      </c>
      <c r="M13" s="744"/>
      <c r="N13" s="601" t="str">
        <f>'N1'!$A$58</f>
        <v>Profissional</v>
      </c>
      <c r="O13" s="192"/>
      <c r="P13" s="192"/>
      <c r="Q13" s="192"/>
      <c r="R13" s="182"/>
    </row>
    <row r="14" spans="1:21" s="94" customFormat="1" ht="13.15" customHeight="1" x14ac:dyDescent="0.2">
      <c r="A14" s="180"/>
      <c r="B14" s="190"/>
      <c r="C14" s="190"/>
      <c r="D14" s="190"/>
      <c r="E14" s="768"/>
      <c r="F14" s="764"/>
      <c r="G14" s="764"/>
      <c r="H14" s="764"/>
      <c r="I14" s="769"/>
      <c r="J14" s="196">
        <v>45351</v>
      </c>
      <c r="K14" s="196"/>
      <c r="L14" s="744" t="s">
        <v>269</v>
      </c>
      <c r="M14" s="744"/>
      <c r="N14" s="601" t="str">
        <f>'N1'!$A$58</f>
        <v>Profissional</v>
      </c>
      <c r="O14" s="192"/>
      <c r="P14" s="192"/>
      <c r="Q14" s="192"/>
      <c r="R14" s="182"/>
    </row>
    <row r="15" spans="1:21" s="94" customFormat="1" ht="13.15" customHeight="1" x14ac:dyDescent="0.2">
      <c r="A15" s="180"/>
      <c r="B15" s="186"/>
      <c r="C15" s="186"/>
      <c r="D15" s="186"/>
      <c r="E15" s="768"/>
      <c r="F15" s="764"/>
      <c r="G15" s="764"/>
      <c r="H15" s="764"/>
      <c r="I15" s="769"/>
      <c r="J15" s="757">
        <v>45352</v>
      </c>
      <c r="K15" s="196"/>
      <c r="L15" s="755" t="s">
        <v>270</v>
      </c>
      <c r="M15" s="755"/>
      <c r="N15" s="601" t="str">
        <f>'N1'!$A$58</f>
        <v>Profissional</v>
      </c>
      <c r="Q15" s="194"/>
      <c r="R15" s="182"/>
      <c r="U15" s="26"/>
    </row>
    <row r="16" spans="1:21" s="94" customFormat="1" ht="13.15" customHeight="1" x14ac:dyDescent="0.2">
      <c r="A16" s="180"/>
      <c r="B16" s="186"/>
      <c r="C16" s="186"/>
      <c r="D16" s="186"/>
      <c r="E16" s="768"/>
      <c r="F16" s="764"/>
      <c r="G16" s="764"/>
      <c r="H16" s="764"/>
      <c r="I16" s="769"/>
      <c r="J16" s="757"/>
      <c r="K16" s="196"/>
      <c r="L16" s="755" t="s">
        <v>271</v>
      </c>
      <c r="M16" s="755"/>
      <c r="N16" s="192" t="str">
        <f>'N1'!$A$48</f>
        <v>Profissional e Público</v>
      </c>
      <c r="Q16" s="194"/>
      <c r="R16" s="182"/>
      <c r="U16" s="26"/>
    </row>
    <row r="17" spans="1:21" s="94" customFormat="1" ht="13.15" customHeight="1" x14ac:dyDescent="0.2">
      <c r="A17" s="180"/>
      <c r="B17" s="186"/>
      <c r="C17" s="186"/>
      <c r="D17" s="186"/>
      <c r="E17" s="768"/>
      <c r="F17" s="764"/>
      <c r="G17" s="764"/>
      <c r="H17" s="764"/>
      <c r="I17" s="769"/>
      <c r="J17" s="196">
        <v>45353</v>
      </c>
      <c r="K17" s="196"/>
      <c r="L17" s="744" t="s">
        <v>272</v>
      </c>
      <c r="M17" s="744"/>
      <c r="N17" s="192" t="str">
        <f>'N1'!$A$48</f>
        <v>Profissional e Público</v>
      </c>
      <c r="O17" s="192"/>
      <c r="Q17" s="192"/>
      <c r="R17" s="182"/>
      <c r="U17" s="192"/>
    </row>
    <row r="18" spans="1:21" s="94" customFormat="1" ht="13.15" customHeight="1" x14ac:dyDescent="0.2">
      <c r="A18" s="180"/>
      <c r="B18" s="186"/>
      <c r="C18" s="186"/>
      <c r="D18" s="186"/>
      <c r="E18" s="770"/>
      <c r="F18" s="771"/>
      <c r="G18" s="771"/>
      <c r="H18" s="771"/>
      <c r="I18" s="772"/>
      <c r="J18" s="196">
        <v>45354</v>
      </c>
      <c r="K18" s="196"/>
      <c r="L18" s="744" t="s">
        <v>273</v>
      </c>
      <c r="M18" s="744"/>
      <c r="N18" s="192" t="str">
        <f>'N1'!$A$48</f>
        <v>Profissional e Público</v>
      </c>
      <c r="O18" s="192"/>
      <c r="Q18" s="192"/>
      <c r="R18" s="182"/>
      <c r="U18" s="192"/>
    </row>
    <row r="19" spans="1:21" s="94" customFormat="1" ht="11.25" x14ac:dyDescent="0.2">
      <c r="A19" s="180"/>
      <c r="B19" s="186"/>
      <c r="C19" s="186"/>
      <c r="D19" s="186"/>
      <c r="E19" s="269"/>
      <c r="F19" s="269"/>
      <c r="G19" s="269"/>
      <c r="H19" s="269"/>
      <c r="I19" s="269"/>
      <c r="J19" s="196"/>
      <c r="K19" s="196"/>
      <c r="L19" s="189"/>
      <c r="M19" s="189"/>
      <c r="N19" s="192"/>
      <c r="O19" s="192"/>
      <c r="Q19" s="192"/>
      <c r="R19" s="182"/>
      <c r="U19" s="192"/>
    </row>
    <row r="20" spans="1:21" s="94" customFormat="1" ht="13.15" customHeight="1" x14ac:dyDescent="0.2">
      <c r="A20" s="180"/>
      <c r="B20" s="186"/>
      <c r="C20" s="186"/>
      <c r="D20" s="186"/>
      <c r="E20" s="765" t="str">
        <f>'N1'!$G$56</f>
        <v>BTL EMPREGO + FORMAÇÃO</v>
      </c>
      <c r="F20" s="766"/>
      <c r="G20" s="766"/>
      <c r="H20" s="766"/>
      <c r="I20" s="602"/>
      <c r="J20" s="757">
        <v>45352</v>
      </c>
      <c r="K20" s="196"/>
      <c r="L20" s="744" t="s">
        <v>270</v>
      </c>
      <c r="M20" s="744"/>
      <c r="N20" s="601" t="str">
        <f>'N1'!$A$58</f>
        <v>Profissional</v>
      </c>
      <c r="O20" s="192"/>
      <c r="Q20" s="192"/>
      <c r="R20" s="182"/>
      <c r="U20" s="192"/>
    </row>
    <row r="21" spans="1:21" s="94" customFormat="1" ht="13.15" customHeight="1" x14ac:dyDescent="0.2">
      <c r="A21" s="180"/>
      <c r="B21" s="186"/>
      <c r="C21" s="186"/>
      <c r="D21" s="186"/>
      <c r="E21" s="768"/>
      <c r="F21" s="764"/>
      <c r="G21" s="764"/>
      <c r="H21" s="764"/>
      <c r="I21" s="603"/>
      <c r="J21" s="757"/>
      <c r="K21" s="196"/>
      <c r="L21" s="744" t="s">
        <v>1492</v>
      </c>
      <c r="M21" s="744"/>
      <c r="N21" s="192" t="str">
        <f>'N1'!$A$48</f>
        <v>Profissional e Público</v>
      </c>
      <c r="O21" s="192"/>
      <c r="Q21" s="192"/>
      <c r="R21" s="182"/>
      <c r="U21" s="192"/>
    </row>
    <row r="22" spans="1:21" s="94" customFormat="1" ht="13.15" customHeight="1" x14ac:dyDescent="0.2">
      <c r="A22" s="180"/>
      <c r="B22" s="186"/>
      <c r="C22" s="186"/>
      <c r="D22" s="186"/>
      <c r="E22" s="770"/>
      <c r="F22" s="771"/>
      <c r="G22" s="771"/>
      <c r="H22" s="771"/>
      <c r="I22" s="604"/>
      <c r="J22" s="196">
        <v>45353</v>
      </c>
      <c r="K22" s="196"/>
      <c r="L22" s="744" t="s">
        <v>273</v>
      </c>
      <c r="M22" s="744"/>
      <c r="N22" s="192" t="str">
        <f>'N1'!$A$48</f>
        <v>Profissional e Público</v>
      </c>
      <c r="O22" s="192"/>
      <c r="Q22" s="192"/>
      <c r="R22" s="182"/>
      <c r="U22" s="192"/>
    </row>
    <row r="23" spans="1:21" s="94" customFormat="1" ht="12" x14ac:dyDescent="0.2">
      <c r="A23" s="180"/>
      <c r="B23" s="186"/>
      <c r="C23" s="186"/>
      <c r="D23" s="186"/>
      <c r="E23" s="247"/>
      <c r="G23" s="181"/>
      <c r="I23" s="193"/>
      <c r="J23" s="190"/>
      <c r="K23" s="190"/>
      <c r="L23" s="189"/>
      <c r="M23" s="189"/>
      <c r="O23" s="192"/>
      <c r="Q23" s="192"/>
      <c r="R23" s="182"/>
      <c r="U23" s="192"/>
    </row>
    <row r="24" spans="1:21" s="94" customFormat="1" ht="13.15" customHeight="1" x14ac:dyDescent="0.2">
      <c r="A24" s="180"/>
      <c r="B24" s="186"/>
      <c r="C24" s="186"/>
      <c r="D24" s="186"/>
      <c r="E24" s="192" t="str">
        <f>'N2'!$A$13</f>
        <v>Nas Feiras com horário profissional, NÃO é permitida a entrada a menores de 16 anos</v>
      </c>
      <c r="G24" s="181"/>
      <c r="H24" s="190"/>
      <c r="I24" s="191"/>
      <c r="J24" s="189"/>
      <c r="K24" s="189"/>
      <c r="M24" s="192"/>
      <c r="N24" s="192"/>
      <c r="O24" s="192"/>
      <c r="Q24" s="192"/>
      <c r="R24" s="182"/>
      <c r="U24" s="192"/>
    </row>
    <row r="25" spans="1:21" s="94" customFormat="1" ht="13.15" customHeight="1" x14ac:dyDescent="0.2">
      <c r="A25" s="180"/>
      <c r="B25" s="187"/>
      <c r="C25" s="187"/>
      <c r="D25" s="186"/>
      <c r="E25" s="195" t="str">
        <f>'N1'!$K$21</f>
        <v>Os Expositores podem aceder aos stands 1 hora antes</v>
      </c>
      <c r="F25" s="195"/>
      <c r="H25" s="185"/>
      <c r="I25" s="185"/>
      <c r="R25" s="182"/>
    </row>
    <row r="26" spans="1:21" s="94" customFormat="1" ht="13.15" customHeight="1" x14ac:dyDescent="0.2">
      <c r="A26" s="180"/>
      <c r="B26" s="187"/>
      <c r="C26" s="187"/>
      <c r="D26" s="186"/>
      <c r="E26" s="94" t="str">
        <f>'N2'!$A$18</f>
        <v>Os Expositores de Gastronomía, podem aceder aos Stands a partir das 09H00</v>
      </c>
      <c r="H26" s="185"/>
      <c r="I26" s="185"/>
      <c r="R26" s="182"/>
    </row>
    <row r="27" spans="1:21" s="94" customFormat="1" ht="11.25" x14ac:dyDescent="0.2">
      <c r="A27" s="180"/>
      <c r="B27" s="187"/>
      <c r="C27" s="187"/>
      <c r="D27" s="186"/>
      <c r="H27" s="185"/>
      <c r="I27" s="185"/>
      <c r="R27" s="182"/>
    </row>
    <row r="28" spans="1:21" s="94" customFormat="1" ht="13.15" customHeight="1" x14ac:dyDescent="0.2">
      <c r="A28" s="180"/>
      <c r="B28" s="721" t="str">
        <f>'N1'!$E$6</f>
        <v>MONTAGEM</v>
      </c>
      <c r="C28" s="721"/>
      <c r="D28" s="186"/>
      <c r="E28" s="605" t="str">
        <f>'N2'!$A$3</f>
        <v>BTL - BOLSA DE TURISMO DE LISBOA</v>
      </c>
      <c r="J28" s="196">
        <f>'N1'!$C$3</f>
        <v>45345</v>
      </c>
      <c r="K28" s="189" t="str">
        <f>'N1'!$C$23</f>
        <v>a</v>
      </c>
      <c r="L28" s="757">
        <f>'N1'!$C$11</f>
        <v>45349</v>
      </c>
      <c r="M28" s="757"/>
      <c r="N28" s="606" t="s">
        <v>274</v>
      </c>
      <c r="O28" s="186"/>
      <c r="P28" s="186"/>
      <c r="Q28" s="186"/>
      <c r="R28" s="182"/>
    </row>
    <row r="29" spans="1:21" s="94" customFormat="1" ht="13.15" customHeight="1" x14ac:dyDescent="0.2">
      <c r="A29" s="180"/>
      <c r="B29" s="197"/>
      <c r="C29" s="720" t="str">
        <f>'N1'!$K$46</f>
        <v>Os Stands fornecidos pela FIL serão entregues a partir das 15H00 do dia</v>
      </c>
      <c r="D29" s="720"/>
      <c r="E29" s="720"/>
      <c r="F29" s="720"/>
      <c r="G29" s="720"/>
      <c r="H29" s="720"/>
      <c r="I29" s="720"/>
      <c r="J29" s="720"/>
      <c r="K29" s="720"/>
      <c r="L29" s="720"/>
      <c r="M29" s="720"/>
      <c r="N29" s="763">
        <f>'N1'!$C$10</f>
        <v>45348.5</v>
      </c>
      <c r="O29" s="763"/>
      <c r="R29" s="182"/>
    </row>
    <row r="30" spans="1:21" s="94" customFormat="1" ht="9" customHeight="1" x14ac:dyDescent="0.2">
      <c r="A30" s="180"/>
      <c r="B30" s="197"/>
      <c r="C30" s="243"/>
      <c r="D30" s="243"/>
      <c r="E30" s="243"/>
      <c r="F30" s="243"/>
      <c r="G30" s="243"/>
      <c r="H30" s="243"/>
      <c r="I30" s="243"/>
      <c r="J30" s="243"/>
      <c r="K30" s="243"/>
      <c r="L30" s="243"/>
      <c r="M30" s="243"/>
      <c r="N30" s="607"/>
      <c r="O30" s="607"/>
      <c r="R30" s="182"/>
    </row>
    <row r="31" spans="1:21" s="94" customFormat="1" ht="13.15" customHeight="1" x14ac:dyDescent="0.2">
      <c r="A31" s="180"/>
      <c r="B31" s="197"/>
      <c r="C31" s="243"/>
      <c r="D31" s="243"/>
      <c r="E31" s="608" t="str">
        <f>'N1'!$G$56</f>
        <v>BTL EMPREGO + FORMAÇÃO</v>
      </c>
      <c r="F31" s="609"/>
      <c r="G31" s="609"/>
      <c r="H31" s="609"/>
      <c r="I31" s="243"/>
      <c r="J31" s="196">
        <v>45352</v>
      </c>
      <c r="K31" s="243"/>
      <c r="L31" s="606" t="s">
        <v>1493</v>
      </c>
      <c r="M31" s="243"/>
      <c r="N31" s="607"/>
      <c r="O31" s="607"/>
      <c r="R31" s="182"/>
    </row>
    <row r="32" spans="1:21" s="94" customFormat="1" ht="13.15" customHeight="1" x14ac:dyDescent="0.2">
      <c r="A32" s="180"/>
      <c r="B32" s="197"/>
      <c r="C32" s="720" t="str">
        <f>'N1'!$K$51</f>
        <v>Os Stands fornecidos pela FIL serão entregues a partir das 08H00 do dia</v>
      </c>
      <c r="D32" s="720"/>
      <c r="E32" s="720"/>
      <c r="F32" s="720"/>
      <c r="G32" s="720"/>
      <c r="H32" s="720"/>
      <c r="I32" s="720"/>
      <c r="J32" s="720"/>
      <c r="K32" s="720"/>
      <c r="L32" s="720"/>
      <c r="M32" s="720"/>
      <c r="N32" s="763">
        <v>45352</v>
      </c>
      <c r="O32" s="763"/>
      <c r="R32" s="182"/>
    </row>
    <row r="33" spans="1:18" s="94" customFormat="1" ht="13.15" customHeight="1" x14ac:dyDescent="0.2">
      <c r="A33" s="180"/>
      <c r="B33" s="198" t="s">
        <v>275</v>
      </c>
      <c r="C33" s="723" t="str">
        <f>'N2'!$A$23</f>
        <v>É proibida a entrada de veículos nos pavilhões, salvo em casos especiais devidamente autorizados pela FIL.
Não são autorizados prolongamentos no último dia de Montagem.
A antecipação e o prolongamento dos horários de montagem/desmontagem para além do horário estabelecido 08H00-20H00 estão sujeitos a autorização da FIL, deverá ser solicitado no Serviço de Apoio ao Cliente, e se autorizado, implica os seguintes custos:</v>
      </c>
      <c r="D33" s="723"/>
      <c r="E33" s="723"/>
      <c r="F33" s="723"/>
      <c r="G33" s="723"/>
      <c r="H33" s="723"/>
      <c r="I33" s="723"/>
      <c r="J33" s="723"/>
      <c r="K33" s="723"/>
      <c r="L33" s="723"/>
      <c r="M33" s="723"/>
      <c r="N33" s="723"/>
      <c r="O33" s="723"/>
      <c r="P33" s="723"/>
      <c r="Q33" s="723"/>
      <c r="R33" s="182"/>
    </row>
    <row r="34" spans="1:18" s="94" customFormat="1" ht="13.15" customHeight="1" x14ac:dyDescent="0.2">
      <c r="A34" s="180"/>
      <c r="B34" s="198" t="s">
        <v>275</v>
      </c>
      <c r="C34" s="723"/>
      <c r="D34" s="723"/>
      <c r="E34" s="723"/>
      <c r="F34" s="723"/>
      <c r="G34" s="723"/>
      <c r="H34" s="723"/>
      <c r="I34" s="723"/>
      <c r="J34" s="723"/>
      <c r="K34" s="723"/>
      <c r="L34" s="723"/>
      <c r="M34" s="723"/>
      <c r="N34" s="723"/>
      <c r="O34" s="723"/>
      <c r="P34" s="723"/>
      <c r="Q34" s="723"/>
      <c r="R34" s="182"/>
    </row>
    <row r="35" spans="1:18" s="94" customFormat="1" ht="13.15" customHeight="1" x14ac:dyDescent="0.2">
      <c r="A35" s="180"/>
      <c r="B35" s="198" t="s">
        <v>275</v>
      </c>
      <c r="C35" s="723"/>
      <c r="D35" s="723"/>
      <c r="E35" s="723"/>
      <c r="F35" s="723"/>
      <c r="G35" s="723"/>
      <c r="H35" s="723"/>
      <c r="I35" s="723"/>
      <c r="J35" s="723"/>
      <c r="K35" s="723"/>
      <c r="L35" s="723"/>
      <c r="M35" s="723"/>
      <c r="N35" s="723"/>
      <c r="O35" s="723"/>
      <c r="P35" s="723"/>
      <c r="Q35" s="723"/>
      <c r="R35" s="182"/>
    </row>
    <row r="36" spans="1:18" s="94" customFormat="1" ht="13.15" customHeight="1" x14ac:dyDescent="0.2">
      <c r="A36" s="180"/>
      <c r="C36" s="723"/>
      <c r="D36" s="723"/>
      <c r="E36" s="723"/>
      <c r="F36" s="723"/>
      <c r="G36" s="723"/>
      <c r="H36" s="723"/>
      <c r="I36" s="723"/>
      <c r="J36" s="723"/>
      <c r="K36" s="723"/>
      <c r="L36" s="723"/>
      <c r="M36" s="723"/>
      <c r="N36" s="723"/>
      <c r="O36" s="723"/>
      <c r="P36" s="723"/>
      <c r="Q36" s="723"/>
      <c r="R36" s="182"/>
    </row>
    <row r="37" spans="1:18" s="94" customFormat="1" ht="13.15" customHeight="1" x14ac:dyDescent="0.2">
      <c r="A37" s="180"/>
      <c r="B37" s="181"/>
      <c r="C37" s="762" t="str">
        <f>'N1'!$K$26</f>
        <v>Antecipações de Montagem (por Stand / por Hora):</v>
      </c>
      <c r="D37" s="762"/>
      <c r="E37" s="762"/>
      <c r="F37" s="762"/>
      <c r="G37" s="762"/>
      <c r="H37" s="762"/>
      <c r="I37" s="762"/>
      <c r="J37" s="762"/>
      <c r="K37" s="596"/>
      <c r="L37" s="759" t="s">
        <v>276</v>
      </c>
      <c r="M37" s="759"/>
      <c r="R37" s="182"/>
    </row>
    <row r="38" spans="1:18" s="94" customFormat="1" ht="13.15" customHeight="1" x14ac:dyDescent="0.2">
      <c r="A38" s="180"/>
      <c r="B38" s="181"/>
      <c r="H38" s="761" t="str">
        <f>'N1'!$I$11</f>
        <v>1 Stand por Pavilhão:</v>
      </c>
      <c r="I38" s="761"/>
      <c r="J38" s="761"/>
      <c r="K38" s="181"/>
      <c r="L38" s="760">
        <v>100</v>
      </c>
      <c r="M38" s="760"/>
      <c r="R38" s="182"/>
    </row>
    <row r="39" spans="1:18" s="94" customFormat="1" ht="13.15" customHeight="1" x14ac:dyDescent="0.2">
      <c r="A39" s="180"/>
      <c r="B39" s="181"/>
      <c r="H39" s="761" t="str">
        <f>'N1'!$I$16</f>
        <v>&gt; 1 Stand por Pavilhão:</v>
      </c>
      <c r="I39" s="761"/>
      <c r="J39" s="761"/>
      <c r="K39" s="181"/>
      <c r="L39" s="760">
        <v>50</v>
      </c>
      <c r="M39" s="760"/>
      <c r="N39" s="181"/>
      <c r="O39" s="181"/>
      <c r="P39" s="199"/>
      <c r="R39" s="182"/>
    </row>
    <row r="40" spans="1:18" s="94" customFormat="1" ht="13.15" customHeight="1" x14ac:dyDescent="0.2">
      <c r="A40" s="180"/>
      <c r="B40" s="181"/>
      <c r="C40" s="762" t="str">
        <f>'N1'!$K$31</f>
        <v>Prolongamentos de Montagem (por Stand / por Hora):</v>
      </c>
      <c r="D40" s="762"/>
      <c r="E40" s="762"/>
      <c r="F40" s="762"/>
      <c r="G40" s="762"/>
      <c r="H40" s="762"/>
      <c r="I40" s="762"/>
      <c r="J40" s="762"/>
      <c r="K40" s="596"/>
      <c r="L40" s="759" t="s">
        <v>277</v>
      </c>
      <c r="M40" s="759"/>
      <c r="N40" s="759" t="s">
        <v>278</v>
      </c>
      <c r="O40" s="759"/>
      <c r="R40" s="182"/>
    </row>
    <row r="41" spans="1:18" s="94" customFormat="1" ht="13.15" customHeight="1" x14ac:dyDescent="0.2">
      <c r="A41" s="180"/>
      <c r="B41" s="181"/>
      <c r="J41" s="201" t="str">
        <f>'N1'!$A$63</f>
        <v xml:space="preserve">Dias úteis: </v>
      </c>
      <c r="K41" s="201"/>
      <c r="L41" s="760">
        <v>75</v>
      </c>
      <c r="M41" s="760"/>
      <c r="N41" s="760">
        <v>150</v>
      </c>
      <c r="O41" s="760"/>
      <c r="R41" s="182"/>
    </row>
    <row r="42" spans="1:18" s="94" customFormat="1" ht="13.15" customHeight="1" x14ac:dyDescent="0.2">
      <c r="A42" s="180"/>
      <c r="B42" s="181"/>
      <c r="F42" s="724" t="str">
        <f>'N1'!$A$68</f>
        <v xml:space="preserve">Fim-de-semana e Feriados: </v>
      </c>
      <c r="G42" s="724"/>
      <c r="H42" s="724"/>
      <c r="I42" s="724"/>
      <c r="J42" s="724"/>
      <c r="K42" s="201"/>
      <c r="L42" s="760">
        <v>150</v>
      </c>
      <c r="M42" s="760"/>
      <c r="N42" s="760">
        <v>250</v>
      </c>
      <c r="O42" s="760"/>
      <c r="R42" s="182"/>
    </row>
    <row r="43" spans="1:18" s="94" customFormat="1" ht="11.25" x14ac:dyDescent="0.2">
      <c r="A43" s="180"/>
      <c r="R43" s="182"/>
    </row>
    <row r="44" spans="1:18" s="94" customFormat="1" ht="13.15" customHeight="1" x14ac:dyDescent="0.2">
      <c r="A44" s="180"/>
      <c r="B44" s="721" t="str">
        <f>'N1'!$E$11</f>
        <v>DESMONTAGEM</v>
      </c>
      <c r="C44" s="721"/>
      <c r="E44" s="605" t="str">
        <f>'N2'!$A$3</f>
        <v>BTL - BOLSA DE TURISMO DE LISBOA</v>
      </c>
      <c r="F44" s="202"/>
      <c r="G44" s="178"/>
      <c r="I44" s="203"/>
      <c r="L44" s="757">
        <f>'N1'!$C$12</f>
        <v>45354</v>
      </c>
      <c r="M44" s="757"/>
      <c r="N44" s="610" t="s">
        <v>279</v>
      </c>
      <c r="O44" s="192"/>
      <c r="R44" s="182"/>
    </row>
    <row r="45" spans="1:18" s="94" customFormat="1" ht="13.15" customHeight="1" x14ac:dyDescent="0.2">
      <c r="A45" s="180"/>
      <c r="B45" s="204"/>
      <c r="C45" s="204"/>
      <c r="I45" s="757">
        <f>'N1'!$C$13</f>
        <v>45355</v>
      </c>
      <c r="J45" s="757"/>
      <c r="K45" s="189" t="str">
        <f>'N1'!$C$18</f>
        <v>e</v>
      </c>
      <c r="L45" s="757">
        <f>'N1'!$C$14</f>
        <v>45357</v>
      </c>
      <c r="M45" s="757"/>
      <c r="N45" s="610" t="s">
        <v>274</v>
      </c>
      <c r="O45" s="192"/>
      <c r="P45" s="192"/>
      <c r="Q45" s="192"/>
      <c r="R45" s="182"/>
    </row>
    <row r="46" spans="1:18" s="94" customFormat="1" ht="13.15" customHeight="1" x14ac:dyDescent="0.2">
      <c r="A46" s="180"/>
      <c r="B46" s="198"/>
      <c r="C46" s="720" t="str">
        <f>'N2'!$A$28</f>
        <v>Expositores com Stands fornecidos pela FIL terão que retirar os seus pertences até às 20H00 do dia</v>
      </c>
      <c r="D46" s="720"/>
      <c r="E46" s="720"/>
      <c r="F46" s="720"/>
      <c r="G46" s="720"/>
      <c r="H46" s="720"/>
      <c r="I46" s="720"/>
      <c r="J46" s="720"/>
      <c r="K46" s="720"/>
      <c r="L46" s="720"/>
      <c r="M46" s="720"/>
      <c r="N46" s="720"/>
      <c r="O46" s="758">
        <f>'N1'!$C$13</f>
        <v>45355</v>
      </c>
      <c r="P46" s="758"/>
      <c r="R46" s="182"/>
    </row>
    <row r="47" spans="1:18" s="94" customFormat="1" ht="11.25" x14ac:dyDescent="0.2">
      <c r="A47" s="180"/>
      <c r="B47" s="198"/>
      <c r="C47" s="243"/>
      <c r="D47" s="243"/>
      <c r="E47" s="243"/>
      <c r="F47" s="243"/>
      <c r="G47" s="243"/>
      <c r="H47" s="243"/>
      <c r="I47" s="243"/>
      <c r="J47" s="243"/>
      <c r="K47" s="243"/>
      <c r="L47" s="243"/>
      <c r="M47" s="243"/>
      <c r="N47" s="243"/>
      <c r="O47" s="607"/>
      <c r="P47" s="607"/>
      <c r="R47" s="182"/>
    </row>
    <row r="48" spans="1:18" s="94" customFormat="1" ht="13.15" customHeight="1" x14ac:dyDescent="0.2">
      <c r="A48" s="180"/>
      <c r="B48" s="198"/>
      <c r="C48" s="243"/>
      <c r="D48" s="243"/>
      <c r="E48" s="608" t="str">
        <f>'N1'!$G$56</f>
        <v>BTL EMPREGO + FORMAÇÃO</v>
      </c>
      <c r="F48" s="243"/>
      <c r="G48" s="243"/>
      <c r="H48" s="243"/>
      <c r="I48" s="243"/>
      <c r="J48" s="196">
        <v>45353</v>
      </c>
      <c r="K48" s="243"/>
      <c r="L48" s="610" t="s">
        <v>1494</v>
      </c>
      <c r="M48" s="243"/>
      <c r="N48" s="243"/>
      <c r="O48" s="607"/>
      <c r="P48" s="607"/>
      <c r="R48" s="182"/>
    </row>
    <row r="49" spans="1:21" s="94" customFormat="1" ht="13.15" customHeight="1" x14ac:dyDescent="0.2">
      <c r="A49" s="180"/>
      <c r="B49" s="198" t="s">
        <v>275</v>
      </c>
      <c r="C49" s="723" t="str">
        <f>'N2'!$A$33</f>
        <v>Regularize o pagamento dos serviços requisitados de modo a que as Guias de Saída para a Desmontagem sejam entregues no stand.
Durante a Desmontagem, os Expositores devem estar presentes no seu stand, até que todos os materiais sejam removidos.</v>
      </c>
      <c r="D49" s="723"/>
      <c r="E49" s="723"/>
      <c r="F49" s="723"/>
      <c r="G49" s="723"/>
      <c r="H49" s="723"/>
      <c r="I49" s="723"/>
      <c r="J49" s="723"/>
      <c r="K49" s="723"/>
      <c r="L49" s="723"/>
      <c r="M49" s="723"/>
      <c r="N49" s="723"/>
      <c r="O49" s="723"/>
      <c r="P49" s="723"/>
      <c r="Q49" s="723"/>
      <c r="R49" s="182"/>
    </row>
    <row r="50" spans="1:21" s="94" customFormat="1" ht="13.15" customHeight="1" x14ac:dyDescent="0.2">
      <c r="A50" s="180"/>
      <c r="B50" s="198" t="s">
        <v>275</v>
      </c>
      <c r="C50" s="723"/>
      <c r="D50" s="723"/>
      <c r="E50" s="723"/>
      <c r="F50" s="723"/>
      <c r="G50" s="723"/>
      <c r="H50" s="723"/>
      <c r="I50" s="723"/>
      <c r="J50" s="723"/>
      <c r="K50" s="723"/>
      <c r="L50" s="723"/>
      <c r="M50" s="723"/>
      <c r="N50" s="723"/>
      <c r="O50" s="723"/>
      <c r="P50" s="723"/>
      <c r="Q50" s="723"/>
      <c r="R50" s="182"/>
    </row>
    <row r="51" spans="1:21" s="94" customFormat="1" ht="13.15" customHeight="1" x14ac:dyDescent="0.2">
      <c r="A51" s="180"/>
      <c r="B51" s="198" t="s">
        <v>275</v>
      </c>
      <c r="C51" s="754" t="str">
        <f>'N2'!$A$38</f>
        <v>No 1º dia de desmontagem, (último dia de realização da Feira) só é permitido retirar peças transportáveis à mão pelas portas de vidro, não sendo permitido o acesso pelo Parque de cargas e descargas</v>
      </c>
      <c r="D51" s="754"/>
      <c r="E51" s="754"/>
      <c r="F51" s="754"/>
      <c r="G51" s="754"/>
      <c r="H51" s="754"/>
      <c r="I51" s="754"/>
      <c r="J51" s="754"/>
      <c r="K51" s="754"/>
      <c r="L51" s="754"/>
      <c r="M51" s="754"/>
      <c r="N51" s="754"/>
      <c r="O51" s="754"/>
      <c r="P51" s="754"/>
      <c r="Q51" s="754"/>
      <c r="R51" s="182"/>
    </row>
    <row r="52" spans="1:21" s="94" customFormat="1" ht="13.15" customHeight="1" x14ac:dyDescent="0.2">
      <c r="A52" s="180"/>
      <c r="C52" s="754"/>
      <c r="D52" s="754"/>
      <c r="E52" s="754"/>
      <c r="F52" s="754"/>
      <c r="G52" s="754"/>
      <c r="H52" s="754"/>
      <c r="I52" s="754"/>
      <c r="J52" s="754"/>
      <c r="K52" s="754"/>
      <c r="L52" s="754"/>
      <c r="M52" s="754"/>
      <c r="N52" s="754"/>
      <c r="O52" s="754"/>
      <c r="P52" s="754"/>
      <c r="Q52" s="754"/>
      <c r="R52" s="182"/>
    </row>
    <row r="53" spans="1:21" s="94" customFormat="1" ht="11.25" x14ac:dyDescent="0.2">
      <c r="A53" s="180"/>
      <c r="B53" s="197"/>
      <c r="C53" s="204"/>
      <c r="D53" s="204"/>
      <c r="E53" s="204"/>
      <c r="F53" s="204"/>
      <c r="G53" s="204"/>
      <c r="H53" s="204"/>
      <c r="I53" s="204"/>
      <c r="J53" s="204"/>
      <c r="K53" s="204"/>
      <c r="L53" s="204"/>
      <c r="M53" s="204"/>
      <c r="N53" s="204"/>
      <c r="R53" s="182"/>
    </row>
    <row r="54" spans="1:21" s="94" customFormat="1" ht="13.15" customHeight="1" x14ac:dyDescent="0.2">
      <c r="A54" s="180"/>
      <c r="B54" s="721" t="str">
        <f>'N1'!$A$38</f>
        <v>ORGANIZAÇÃO</v>
      </c>
      <c r="C54" s="721"/>
      <c r="D54" s="187"/>
      <c r="E54" s="192" t="str">
        <f>'N2'!$A$43</f>
        <v>Fundação AIP / Lisboa-Feiras, Congressos e Eventos</v>
      </c>
      <c r="R54" s="182"/>
    </row>
    <row r="55" spans="1:21" s="94" customFormat="1" ht="11.25" x14ac:dyDescent="0.2">
      <c r="A55" s="180"/>
      <c r="B55" s="229"/>
      <c r="C55" s="229"/>
      <c r="D55" s="187"/>
      <c r="E55" s="192"/>
      <c r="R55" s="182"/>
    </row>
    <row r="56" spans="1:21" s="94" customFormat="1" ht="13.15" customHeight="1" x14ac:dyDescent="0.2">
      <c r="A56" s="180"/>
      <c r="B56" s="721" t="str">
        <f>'N1'!$G$46</f>
        <v>MORADA</v>
      </c>
      <c r="C56" s="721"/>
      <c r="D56" s="187"/>
      <c r="E56" s="192" t="s">
        <v>280</v>
      </c>
      <c r="R56" s="182"/>
      <c r="U56" s="205"/>
    </row>
    <row r="57" spans="1:21" s="94" customFormat="1" ht="13.15" customHeight="1" x14ac:dyDescent="0.2">
      <c r="A57" s="180"/>
      <c r="B57" s="187"/>
      <c r="C57" s="187"/>
      <c r="D57" s="187"/>
      <c r="E57" s="192" t="s">
        <v>281</v>
      </c>
      <c r="R57" s="182"/>
      <c r="U57" s="205"/>
    </row>
    <row r="58" spans="1:21" s="94" customFormat="1" ht="11.25" x14ac:dyDescent="0.2">
      <c r="A58" s="180"/>
      <c r="B58" s="187"/>
      <c r="C58" s="187"/>
      <c r="D58" s="187"/>
      <c r="R58" s="182"/>
      <c r="U58" s="205"/>
    </row>
    <row r="59" spans="1:21" s="94" customFormat="1" ht="13.15" customHeight="1" x14ac:dyDescent="0.2">
      <c r="A59" s="180"/>
      <c r="B59" s="721" t="str">
        <f>'N1'!$G$51</f>
        <v>CONTACTOS</v>
      </c>
      <c r="C59" s="721"/>
      <c r="D59" s="187"/>
      <c r="E59" s="192" t="str">
        <f>'N1'!$I$56</f>
        <v>Serviços Comerciais:</v>
      </c>
      <c r="F59" s="192"/>
      <c r="G59" s="192"/>
      <c r="H59" s="755" t="s">
        <v>1486</v>
      </c>
      <c r="I59" s="755"/>
      <c r="J59" s="755"/>
      <c r="K59" s="355"/>
      <c r="L59" s="756" t="s">
        <v>88</v>
      </c>
      <c r="M59" s="756"/>
      <c r="N59" s="756"/>
      <c r="R59" s="182"/>
    </row>
    <row r="60" spans="1:21" s="94" customFormat="1" ht="13.15" customHeight="1" x14ac:dyDescent="0.2">
      <c r="A60" s="180"/>
      <c r="E60" s="192" t="str">
        <f>'N1'!$E$21</f>
        <v>Apoio ao Cliente:</v>
      </c>
      <c r="F60" s="192"/>
      <c r="G60" s="192"/>
      <c r="H60" s="751" t="s">
        <v>1354</v>
      </c>
      <c r="I60" s="751"/>
      <c r="J60" s="751"/>
      <c r="K60" s="597"/>
      <c r="L60" s="752" t="s">
        <v>282</v>
      </c>
      <c r="M60" s="752"/>
      <c r="N60" s="752"/>
      <c r="P60" s="206"/>
      <c r="Q60" s="206"/>
      <c r="R60" s="182"/>
    </row>
    <row r="61" spans="1:21" s="94" customFormat="1" ht="13.15" customHeight="1" x14ac:dyDescent="0.2">
      <c r="A61" s="180"/>
      <c r="B61" s="204"/>
      <c r="C61" s="204"/>
      <c r="D61" s="201"/>
      <c r="E61" s="195" t="str">
        <f>'N1'!$I$21</f>
        <v>Loja do Expositor:</v>
      </c>
      <c r="F61" s="195"/>
      <c r="G61" s="243"/>
      <c r="H61" s="751" t="s">
        <v>283</v>
      </c>
      <c r="I61" s="751"/>
      <c r="J61" s="751"/>
      <c r="K61" s="597"/>
      <c r="L61" s="752" t="s">
        <v>284</v>
      </c>
      <c r="M61" s="752"/>
      <c r="N61" s="752"/>
      <c r="P61" s="206"/>
      <c r="Q61" s="206"/>
      <c r="R61" s="182"/>
    </row>
    <row r="62" spans="1:21" s="94" customFormat="1" ht="13.15" customHeight="1" x14ac:dyDescent="0.2">
      <c r="A62" s="180"/>
      <c r="B62" s="204"/>
      <c r="C62" s="204"/>
      <c r="D62" s="178"/>
      <c r="E62" s="192" t="str">
        <f>'N1'!$I$61</f>
        <v>Tesouraria:</v>
      </c>
      <c r="F62" s="192"/>
      <c r="G62" s="192"/>
      <c r="H62" s="751" t="s">
        <v>1355</v>
      </c>
      <c r="I62" s="751"/>
      <c r="J62" s="751"/>
      <c r="K62" s="597"/>
      <c r="L62" s="752" t="s">
        <v>285</v>
      </c>
      <c r="M62" s="752"/>
      <c r="N62" s="752"/>
      <c r="P62" s="206"/>
      <c r="Q62" s="206"/>
      <c r="R62" s="182"/>
    </row>
    <row r="63" spans="1:21" s="94" customFormat="1" ht="13.15" customHeight="1" x14ac:dyDescent="0.2">
      <c r="A63" s="180"/>
      <c r="B63" s="204"/>
      <c r="C63" s="204"/>
      <c r="D63" s="178"/>
      <c r="E63" s="192" t="str">
        <f>'N1'!$I$31</f>
        <v>Gabinete de Imprensa:</v>
      </c>
      <c r="F63" s="192"/>
      <c r="G63" s="207"/>
      <c r="H63" s="751" t="s">
        <v>1487</v>
      </c>
      <c r="I63" s="751"/>
      <c r="J63" s="751"/>
      <c r="K63" s="597"/>
      <c r="L63" s="752" t="s">
        <v>286</v>
      </c>
      <c r="M63" s="752"/>
      <c r="N63" s="752"/>
      <c r="P63" s="206"/>
      <c r="Q63" s="206"/>
      <c r="R63" s="182"/>
    </row>
    <row r="64" spans="1:21" s="94" customFormat="1" ht="12" thickBot="1" x14ac:dyDescent="0.25">
      <c r="A64" s="208"/>
      <c r="B64" s="209"/>
      <c r="C64" s="209"/>
      <c r="D64" s="209"/>
      <c r="E64" s="210"/>
      <c r="F64" s="210"/>
      <c r="G64" s="211"/>
      <c r="H64" s="210"/>
      <c r="I64" s="210"/>
      <c r="J64" s="210"/>
      <c r="K64" s="210"/>
      <c r="L64" s="210"/>
      <c r="M64" s="212"/>
      <c r="N64" s="212"/>
      <c r="O64" s="210"/>
      <c r="P64" s="213"/>
      <c r="Q64" s="213"/>
      <c r="R64" s="214"/>
    </row>
    <row r="65" spans="1:23" s="94" customFormat="1" ht="13.15" customHeight="1" x14ac:dyDescent="0.2">
      <c r="A65" s="215"/>
      <c r="B65" s="216"/>
      <c r="C65" s="217"/>
      <c r="D65" s="217"/>
      <c r="E65" s="218"/>
      <c r="F65" s="218"/>
      <c r="G65" s="219"/>
      <c r="H65" s="218"/>
      <c r="I65" s="218"/>
      <c r="J65" s="218"/>
      <c r="K65" s="218"/>
      <c r="L65" s="218"/>
      <c r="M65" s="220"/>
      <c r="N65" s="220"/>
      <c r="O65" s="218"/>
      <c r="P65" s="221"/>
      <c r="Q65" s="222" t="s">
        <v>170</v>
      </c>
      <c r="R65" s="223"/>
    </row>
    <row r="66" spans="1:23" s="94" customFormat="1" ht="13.15" customHeight="1" x14ac:dyDescent="0.2">
      <c r="A66" s="180"/>
      <c r="B66" s="746">
        <f>'N1'!$C$9</f>
        <v>45189</v>
      </c>
      <c r="C66" s="746"/>
      <c r="E66" s="204" t="str">
        <f>'N1'!$Q$11</f>
        <v>DATA LIMITE DE INSCRIÇÃO COM PAGAMENTO</v>
      </c>
      <c r="F66" s="204"/>
      <c r="G66" s="204"/>
      <c r="H66" s="204"/>
      <c r="I66" s="204"/>
      <c r="J66" s="204"/>
      <c r="K66" s="204"/>
      <c r="L66" s="192"/>
      <c r="M66" s="192"/>
      <c r="N66" s="224"/>
      <c r="Q66" s="224"/>
      <c r="R66" s="182"/>
    </row>
    <row r="67" spans="1:23" s="94" customFormat="1" ht="13.15" customHeight="1" x14ac:dyDescent="0.2">
      <c r="A67" s="180"/>
      <c r="B67" s="225"/>
      <c r="C67" s="225"/>
      <c r="E67" s="723" t="str">
        <f>'N2'!$A$48</f>
        <v>Se o Expositor cancelar a sua inscrição, verifique-se ou não posterior ocupação desse espaço, ser-lhe-á cobrado:
O valor correspondente aos pagamentos iniciais, se o cancelamento se verificar até 30 dias de calendário antes da data do início da montagem do certame.</v>
      </c>
      <c r="F67" s="723"/>
      <c r="G67" s="723"/>
      <c r="H67" s="723"/>
      <c r="I67" s="723"/>
      <c r="J67" s="723"/>
      <c r="K67" s="723"/>
      <c r="L67" s="723"/>
      <c r="M67" s="723"/>
      <c r="N67" s="723"/>
      <c r="O67" s="723"/>
      <c r="P67" s="723"/>
      <c r="Q67" s="723"/>
      <c r="R67" s="182"/>
    </row>
    <row r="68" spans="1:23" s="94" customFormat="1" ht="13.15" customHeight="1" x14ac:dyDescent="0.2">
      <c r="A68" s="180"/>
      <c r="B68" s="225"/>
      <c r="C68" s="225"/>
      <c r="D68" s="226" t="s">
        <v>275</v>
      </c>
      <c r="E68" s="723"/>
      <c r="F68" s="723"/>
      <c r="G68" s="723"/>
      <c r="H68" s="723"/>
      <c r="I68" s="723"/>
      <c r="J68" s="723"/>
      <c r="K68" s="723"/>
      <c r="L68" s="723"/>
      <c r="M68" s="723"/>
      <c r="N68" s="723"/>
      <c r="O68" s="723"/>
      <c r="P68" s="723"/>
      <c r="Q68" s="723"/>
      <c r="R68" s="182"/>
    </row>
    <row r="69" spans="1:23" s="94" customFormat="1" ht="13.15" customHeight="1" x14ac:dyDescent="0.2">
      <c r="A69" s="180"/>
      <c r="B69" s="225"/>
      <c r="C69" s="225"/>
      <c r="E69" s="723"/>
      <c r="F69" s="723"/>
      <c r="G69" s="723"/>
      <c r="H69" s="723"/>
      <c r="I69" s="723"/>
      <c r="J69" s="723"/>
      <c r="K69" s="723"/>
      <c r="L69" s="723"/>
      <c r="M69" s="723"/>
      <c r="N69" s="723"/>
      <c r="O69" s="723"/>
      <c r="P69" s="723"/>
      <c r="Q69" s="723"/>
      <c r="R69" s="182"/>
    </row>
    <row r="70" spans="1:23" s="94" customFormat="1" ht="13.15" customHeight="1" x14ac:dyDescent="0.2">
      <c r="A70" s="180"/>
      <c r="B70" s="225"/>
      <c r="C70" s="225"/>
      <c r="D70" s="548" t="s">
        <v>275</v>
      </c>
      <c r="E70" s="192" t="str">
        <f>'N2'!$A$53</f>
        <v>O valor total previsto para a sua participação se o cancelamento se verificar depois daquela data.</v>
      </c>
      <c r="F70" s="192"/>
      <c r="G70" s="192"/>
      <c r="H70" s="192"/>
      <c r="I70" s="192"/>
      <c r="J70" s="192"/>
      <c r="K70" s="192"/>
      <c r="L70" s="192"/>
      <c r="M70" s="192"/>
      <c r="N70" s="192"/>
      <c r="O70" s="192"/>
      <c r="P70" s="192"/>
      <c r="Q70" s="192"/>
      <c r="R70" s="182"/>
    </row>
    <row r="71" spans="1:23" s="94" customFormat="1" ht="13.15" customHeight="1" x14ac:dyDescent="0.2">
      <c r="A71" s="180"/>
      <c r="B71" s="753"/>
      <c r="C71" s="753"/>
      <c r="D71" s="227"/>
      <c r="E71" s="228"/>
      <c r="F71" s="228"/>
      <c r="G71" s="228"/>
      <c r="H71" s="228"/>
      <c r="I71" s="228"/>
      <c r="J71" s="228"/>
      <c r="K71" s="228"/>
      <c r="L71" s="228"/>
      <c r="M71" s="228"/>
      <c r="N71" s="228"/>
      <c r="O71" s="228"/>
      <c r="P71" s="228"/>
      <c r="Q71" s="228"/>
      <c r="R71" s="182"/>
    </row>
    <row r="72" spans="1:23" s="94" customFormat="1" ht="13.15" customHeight="1" x14ac:dyDescent="0.2">
      <c r="A72" s="180"/>
      <c r="B72" s="747">
        <f>'N1'!$C$4</f>
        <v>45315</v>
      </c>
      <c r="C72" s="747"/>
      <c r="D72" s="197"/>
      <c r="E72" s="204" t="str">
        <f>'N1'!$O$71</f>
        <v>DATA LIMITE PARA CATÁLOGO / GUIA DE VISITANTE</v>
      </c>
      <c r="F72" s="204"/>
      <c r="G72" s="192"/>
      <c r="H72" s="192"/>
      <c r="I72" s="192"/>
      <c r="J72" s="192"/>
      <c r="K72" s="192"/>
      <c r="L72" s="192"/>
      <c r="M72" s="192"/>
      <c r="N72" s="192"/>
      <c r="O72" s="192"/>
      <c r="P72" s="192"/>
      <c r="Q72" s="192"/>
      <c r="R72" s="182"/>
    </row>
    <row r="73" spans="1:23" s="94" customFormat="1" ht="13.15" customHeight="1" x14ac:dyDescent="0.2">
      <c r="A73" s="180"/>
      <c r="B73" s="747"/>
      <c r="C73" s="747"/>
      <c r="D73" s="197"/>
      <c r="E73" s="723" t="str">
        <f>'N2'!$A$58</f>
        <v xml:space="preserve">Após a recepção da Requisição de Participação ser-lhe-á enviado por e-mail, uma password de acesso ao portal da FIL onde deverá preencher os dados da Empresa a constar no Catálogo/Guia de Visitante, que são da responsabilidade do Expositor. </v>
      </c>
      <c r="F73" s="723"/>
      <c r="G73" s="723"/>
      <c r="H73" s="723"/>
      <c r="I73" s="723"/>
      <c r="J73" s="723"/>
      <c r="K73" s="723"/>
      <c r="L73" s="723"/>
      <c r="M73" s="723"/>
      <c r="N73" s="723"/>
      <c r="O73" s="723"/>
      <c r="P73" s="723"/>
      <c r="Q73" s="723"/>
      <c r="R73" s="182"/>
    </row>
    <row r="74" spans="1:23" s="94" customFormat="1" ht="13.15" customHeight="1" x14ac:dyDescent="0.2">
      <c r="A74" s="180"/>
      <c r="B74" s="747"/>
      <c r="C74" s="747"/>
      <c r="D74" s="227"/>
      <c r="E74" s="723"/>
      <c r="F74" s="723"/>
      <c r="G74" s="723"/>
      <c r="H74" s="723"/>
      <c r="I74" s="723"/>
      <c r="J74" s="723"/>
      <c r="K74" s="723"/>
      <c r="L74" s="723"/>
      <c r="M74" s="723"/>
      <c r="N74" s="723"/>
      <c r="O74" s="723"/>
      <c r="P74" s="723"/>
      <c r="Q74" s="723"/>
      <c r="R74" s="182"/>
      <c r="V74" s="231"/>
      <c r="W74" s="231"/>
    </row>
    <row r="75" spans="1:23" s="94" customFormat="1" ht="11.25" x14ac:dyDescent="0.2">
      <c r="A75" s="180"/>
      <c r="B75" s="747"/>
      <c r="C75" s="747"/>
      <c r="D75" s="227"/>
      <c r="E75" s="186"/>
      <c r="F75" s="186"/>
      <c r="G75" s="186"/>
      <c r="H75" s="186"/>
      <c r="I75" s="186"/>
      <c r="J75" s="186"/>
      <c r="K75" s="186"/>
      <c r="L75" s="186"/>
      <c r="M75" s="186"/>
      <c r="N75" s="186"/>
      <c r="O75" s="186"/>
      <c r="P75" s="186"/>
      <c r="Q75" s="186"/>
      <c r="R75" s="182"/>
      <c r="V75" s="231"/>
      <c r="W75" s="231"/>
    </row>
    <row r="76" spans="1:23" s="94" customFormat="1" ht="13.15" customHeight="1" x14ac:dyDescent="0.2">
      <c r="A76" s="180"/>
      <c r="B76" s="747"/>
      <c r="C76" s="747"/>
      <c r="D76" s="227"/>
      <c r="E76" s="748" t="str">
        <f>'N1'!$K$11</f>
        <v>DATA LIMITE PARA APROVAÇÃO DO PROJECTO DE STAND PRÓPRIO</v>
      </c>
      <c r="F76" s="748"/>
      <c r="G76" s="748"/>
      <c r="H76" s="748"/>
      <c r="I76" s="748"/>
      <c r="J76" s="748"/>
      <c r="K76" s="748"/>
      <c r="L76" s="748"/>
      <c r="M76" s="748"/>
      <c r="N76" s="611" t="str">
        <f>'N1'!$C$28</f>
        <v>Ler +</v>
      </c>
      <c r="O76" s="232"/>
      <c r="P76" s="186"/>
      <c r="Q76" s="186"/>
      <c r="R76" s="182"/>
    </row>
    <row r="77" spans="1:23" s="94" customFormat="1" ht="13.9" customHeight="1" x14ac:dyDescent="0.2">
      <c r="A77" s="180"/>
      <c r="B77" s="185"/>
      <c r="C77" s="185"/>
      <c r="D77" s="227"/>
      <c r="E77" s="186"/>
      <c r="F77" s="186"/>
      <c r="G77" s="186"/>
      <c r="H77" s="186"/>
      <c r="I77" s="186"/>
      <c r="J77" s="186"/>
      <c r="K77" s="186"/>
      <c r="L77" s="186"/>
      <c r="M77" s="186"/>
      <c r="N77" s="186"/>
      <c r="O77" s="186"/>
      <c r="P77" s="186"/>
      <c r="Q77" s="186"/>
      <c r="R77" s="182"/>
      <c r="V77" s="231"/>
      <c r="W77" s="231"/>
    </row>
    <row r="78" spans="1:23" s="94" customFormat="1" ht="13.15" customHeight="1" x14ac:dyDescent="0.2">
      <c r="A78" s="180"/>
      <c r="B78" s="747">
        <f>'N1'!$C$5</f>
        <v>45325</v>
      </c>
      <c r="C78" s="747"/>
      <c r="D78" s="227"/>
      <c r="E78" s="204" t="str">
        <f>'N1'!$K$1</f>
        <v>DATA LIMITE PARA REQUISIÇÃO DE SERVIÇOS</v>
      </c>
      <c r="F78" s="204"/>
      <c r="G78" s="612"/>
      <c r="H78" s="612"/>
      <c r="I78" s="612"/>
      <c r="J78" s="612"/>
      <c r="K78" s="612"/>
      <c r="L78" s="612"/>
      <c r="M78" s="612"/>
      <c r="N78" s="234"/>
      <c r="O78" s="178"/>
      <c r="P78" s="178"/>
      <c r="Q78" s="178"/>
      <c r="R78" s="182"/>
    </row>
    <row r="79" spans="1:23" s="94" customFormat="1" ht="13.15" customHeight="1" x14ac:dyDescent="0.2">
      <c r="A79" s="180"/>
      <c r="B79" s="747"/>
      <c r="C79" s="747"/>
      <c r="D79" s="227"/>
      <c r="E79" s="723" t="str">
        <f>'N2'!$A$63</f>
        <v>Requisições durante a montagem e realização tem um AGRAVAMENTO de 30% e está sujeita à disponibilidade do produto. 
A desistência de serviços solicitados só poderá ser feita até ao 4º dia antes do período de montagem, a partir desta data não haverá lugar à devolução do valor pago.</v>
      </c>
      <c r="F79" s="723"/>
      <c r="G79" s="723"/>
      <c r="H79" s="723"/>
      <c r="I79" s="723"/>
      <c r="J79" s="723"/>
      <c r="K79" s="723"/>
      <c r="L79" s="723"/>
      <c r="M79" s="723"/>
      <c r="N79" s="723"/>
      <c r="O79" s="723"/>
      <c r="P79" s="723"/>
      <c r="Q79" s="723"/>
      <c r="R79" s="182"/>
    </row>
    <row r="80" spans="1:23" s="94" customFormat="1" ht="13.15" customHeight="1" x14ac:dyDescent="0.2">
      <c r="A80" s="180"/>
      <c r="B80" s="747"/>
      <c r="C80" s="747"/>
      <c r="D80" s="227"/>
      <c r="E80" s="723"/>
      <c r="F80" s="723"/>
      <c r="G80" s="723"/>
      <c r="H80" s="723"/>
      <c r="I80" s="723"/>
      <c r="J80" s="723"/>
      <c r="K80" s="723"/>
      <c r="L80" s="723"/>
      <c r="M80" s="723"/>
      <c r="N80" s="723"/>
      <c r="O80" s="723"/>
      <c r="P80" s="723"/>
      <c r="Q80" s="723"/>
      <c r="R80" s="182"/>
    </row>
    <row r="81" spans="1:21" s="94" customFormat="1" ht="13.15" customHeight="1" x14ac:dyDescent="0.2">
      <c r="A81" s="180"/>
      <c r="B81" s="747"/>
      <c r="C81" s="747"/>
      <c r="D81" s="227"/>
      <c r="E81" s="723"/>
      <c r="F81" s="723"/>
      <c r="G81" s="723"/>
      <c r="H81" s="723"/>
      <c r="I81" s="723"/>
      <c r="J81" s="723"/>
      <c r="K81" s="723"/>
      <c r="L81" s="723"/>
      <c r="M81" s="723"/>
      <c r="N81" s="723"/>
      <c r="O81" s="723"/>
      <c r="P81" s="723"/>
      <c r="Q81" s="723"/>
      <c r="R81" s="182"/>
    </row>
    <row r="82" spans="1:21" s="94" customFormat="1" ht="13.15" customHeight="1" x14ac:dyDescent="0.2">
      <c r="A82" s="180"/>
      <c r="B82" s="747"/>
      <c r="C82" s="747"/>
      <c r="D82" s="227"/>
      <c r="E82" s="186"/>
      <c r="F82" s="186"/>
      <c r="G82" s="186"/>
      <c r="H82" s="186"/>
      <c r="I82" s="186"/>
      <c r="J82" s="186"/>
      <c r="K82" s="186"/>
      <c r="L82" s="186"/>
      <c r="M82" s="186"/>
      <c r="N82" s="186"/>
      <c r="O82" s="186"/>
      <c r="P82" s="186"/>
      <c r="Q82" s="186"/>
      <c r="R82" s="182"/>
    </row>
    <row r="83" spans="1:21" s="94" customFormat="1" ht="13.15" customHeight="1" x14ac:dyDescent="0.2">
      <c r="A83" s="180"/>
      <c r="B83" s="747"/>
      <c r="C83" s="747"/>
      <c r="D83" s="227"/>
      <c r="E83" s="748" t="str">
        <f>'N1'!$K$16</f>
        <v>DATA LIMITE PARA RECEPÇÃO DE ARTES FINAIS</v>
      </c>
      <c r="F83" s="748"/>
      <c r="G83" s="748"/>
      <c r="H83" s="748"/>
      <c r="I83" s="748"/>
      <c r="J83" s="748"/>
      <c r="K83" s="229"/>
      <c r="L83" s="181" t="str">
        <f>'N1'!$C$33</f>
        <v>Enviar para:</v>
      </c>
      <c r="M83" s="749" t="s">
        <v>284</v>
      </c>
      <c r="N83" s="749"/>
      <c r="O83" s="613" t="s">
        <v>267</v>
      </c>
      <c r="R83" s="182"/>
      <c r="U83" s="236"/>
    </row>
    <row r="84" spans="1:21" s="94" customFormat="1" ht="13.15" customHeight="1" x14ac:dyDescent="0.2">
      <c r="A84" s="180"/>
      <c r="B84" s="747"/>
      <c r="C84" s="747"/>
      <c r="D84" s="227"/>
      <c r="E84" s="750" t="str">
        <f>'N2'!$A$68</f>
        <v>IMAGENS PARA PRODUÇÃO E APLICAÇÃO devem ser enviadas em formato digital, preferencialmente em .PDF, .TIFF ou .JPEG, com uma resolução mínima de 72 dpi’s ao tamanho natural (1:1), com as fontes convertidas em curvas.</v>
      </c>
      <c r="F84" s="750"/>
      <c r="G84" s="750"/>
      <c r="H84" s="750"/>
      <c r="I84" s="750"/>
      <c r="J84" s="750"/>
      <c r="K84" s="750"/>
      <c r="L84" s="750"/>
      <c r="M84" s="750"/>
      <c r="N84" s="750"/>
      <c r="O84" s="750"/>
      <c r="P84" s="750"/>
      <c r="Q84" s="750"/>
      <c r="R84" s="182"/>
    </row>
    <row r="85" spans="1:21" s="94" customFormat="1" ht="13.15" customHeight="1" x14ac:dyDescent="0.2">
      <c r="A85" s="180"/>
      <c r="B85" s="747"/>
      <c r="C85" s="747"/>
      <c r="D85" s="227"/>
      <c r="E85" s="750"/>
      <c r="F85" s="750"/>
      <c r="G85" s="750"/>
      <c r="H85" s="750"/>
      <c r="I85" s="750"/>
      <c r="J85" s="750"/>
      <c r="K85" s="750"/>
      <c r="L85" s="750"/>
      <c r="M85" s="750"/>
      <c r="N85" s="750"/>
      <c r="O85" s="750"/>
      <c r="P85" s="750"/>
      <c r="Q85" s="750"/>
      <c r="R85" s="182"/>
    </row>
    <row r="86" spans="1:21" s="94" customFormat="1" ht="13.15" customHeight="1" x14ac:dyDescent="0.2">
      <c r="A86" s="180"/>
      <c r="B86" s="233"/>
      <c r="C86" s="233"/>
      <c r="D86" s="227"/>
      <c r="E86" s="237"/>
      <c r="F86" s="237"/>
      <c r="G86" s="237"/>
      <c r="H86" s="237"/>
      <c r="I86" s="237"/>
      <c r="J86" s="237"/>
      <c r="K86" s="237"/>
      <c r="L86" s="237"/>
      <c r="M86" s="237"/>
      <c r="N86" s="237"/>
      <c r="O86" s="237"/>
      <c r="P86" s="237"/>
      <c r="Q86" s="237"/>
      <c r="R86" s="182"/>
    </row>
    <row r="87" spans="1:21" s="94" customFormat="1" ht="13.15" customHeight="1" x14ac:dyDescent="0.2">
      <c r="A87" s="180"/>
      <c r="B87" s="746">
        <f>'N1'!$C$6</f>
        <v>45315</v>
      </c>
      <c r="C87" s="746"/>
      <c r="D87" s="227"/>
      <c r="E87" s="204" t="str">
        <f>'N1'!$Q$16</f>
        <v>DATA LIMITE PARA LIQUIDAÇÃO TOTAL DA PARTICIPAÇÃO</v>
      </c>
      <c r="F87" s="204"/>
      <c r="G87" s="192"/>
      <c r="H87" s="192"/>
      <c r="I87" s="192"/>
      <c r="J87" s="192"/>
      <c r="K87" s="192"/>
      <c r="L87" s="192"/>
      <c r="M87" s="192"/>
      <c r="R87" s="182"/>
    </row>
    <row r="88" spans="1:21" s="94" customFormat="1" ht="13.15" customHeight="1" x14ac:dyDescent="0.2">
      <c r="A88" s="180"/>
      <c r="B88" s="233"/>
      <c r="C88" s="233"/>
      <c r="D88" s="227"/>
      <c r="E88" s="723" t="str">
        <f>'N2'!$A$73</f>
        <v>Tem a sua disposição a Tesouraria da FIL    (Localizada no Grand Hall).  
Se efectuou o pagamento nos 3 dias que antecedem a montagem, agradecemos o envio do comprovativo por email.</v>
      </c>
      <c r="F88" s="723"/>
      <c r="G88" s="723"/>
      <c r="H88" s="723"/>
      <c r="I88" s="723"/>
      <c r="J88" s="723"/>
      <c r="K88" s="723"/>
      <c r="L88" s="723"/>
      <c r="M88" s="723"/>
      <c r="N88" s="723"/>
      <c r="O88" s="723"/>
      <c r="P88" s="723"/>
      <c r="Q88" s="723"/>
      <c r="R88" s="182"/>
    </row>
    <row r="89" spans="1:21" s="94" customFormat="1" ht="13.15" customHeight="1" x14ac:dyDescent="0.2">
      <c r="A89" s="180"/>
      <c r="B89" s="233"/>
      <c r="C89" s="233"/>
      <c r="D89" s="227"/>
      <c r="E89" s="723"/>
      <c r="F89" s="723"/>
      <c r="G89" s="723"/>
      <c r="H89" s="723"/>
      <c r="I89" s="723"/>
      <c r="J89" s="723"/>
      <c r="K89" s="723"/>
      <c r="L89" s="723"/>
      <c r="M89" s="723"/>
      <c r="N89" s="723"/>
      <c r="O89" s="723"/>
      <c r="P89" s="723"/>
      <c r="Q89" s="723"/>
      <c r="R89" s="182"/>
    </row>
    <row r="90" spans="1:21" s="94" customFormat="1" ht="13.15" customHeight="1" x14ac:dyDescent="0.2">
      <c r="A90" s="180"/>
      <c r="B90" s="225"/>
      <c r="C90" s="225"/>
      <c r="D90" s="227"/>
      <c r="E90" s="186"/>
      <c r="F90" s="186"/>
      <c r="G90" s="186"/>
      <c r="H90" s="186"/>
      <c r="I90" s="186"/>
      <c r="J90" s="186"/>
      <c r="K90" s="186"/>
      <c r="L90" s="186"/>
      <c r="M90" s="186"/>
      <c r="N90" s="186"/>
      <c r="O90" s="186"/>
      <c r="P90" s="186"/>
      <c r="Q90" s="186"/>
      <c r="R90" s="182"/>
    </row>
    <row r="91" spans="1:21" s="94" customFormat="1" ht="13.15" customHeight="1" x14ac:dyDescent="0.2">
      <c r="A91" s="180"/>
      <c r="B91" s="746">
        <f>'N1'!$C$11</f>
        <v>45349</v>
      </c>
      <c r="C91" s="746"/>
      <c r="D91" s="227"/>
      <c r="E91" s="204" t="str">
        <f>'N1'!$K$6</f>
        <v>DATA LIMITE PARA REQUISIÇÃO DE BILHETES ELECTRÓNICOS</v>
      </c>
      <c r="F91" s="204"/>
      <c r="G91" s="192"/>
      <c r="H91" s="192"/>
      <c r="I91" s="192"/>
      <c r="J91" s="192"/>
      <c r="K91" s="192"/>
      <c r="L91" s="192"/>
      <c r="M91" s="192"/>
      <c r="R91" s="182"/>
    </row>
    <row r="92" spans="1:21" s="94" customFormat="1" ht="13.15" customHeight="1" x14ac:dyDescent="0.2">
      <c r="A92" s="180"/>
      <c r="B92" s="238"/>
      <c r="C92" s="238"/>
      <c r="D92" s="227"/>
      <c r="E92" s="94" t="str">
        <f>'N2'!$A$78</f>
        <v>Até às 17H00 do ùltimo dia de montagem, após esta data os convites serão adquiridos ao preço de Bilheteira.</v>
      </c>
      <c r="R92" s="182"/>
    </row>
    <row r="93" spans="1:21" s="94" customFormat="1" ht="13.15" customHeight="1" thickBot="1" x14ac:dyDescent="0.25">
      <c r="A93" s="208"/>
      <c r="B93" s="239"/>
      <c r="C93" s="239"/>
      <c r="D93" s="240"/>
      <c r="E93" s="210"/>
      <c r="F93" s="210"/>
      <c r="G93" s="210"/>
      <c r="H93" s="210"/>
      <c r="I93" s="210"/>
      <c r="J93" s="210"/>
      <c r="K93" s="210"/>
      <c r="L93" s="210"/>
      <c r="M93" s="210"/>
      <c r="N93" s="210"/>
      <c r="O93" s="210"/>
      <c r="P93" s="210"/>
      <c r="Q93" s="210"/>
      <c r="R93" s="214"/>
    </row>
    <row r="94" spans="1:21" s="94" customFormat="1" ht="13.15" customHeight="1" x14ac:dyDescent="0.2">
      <c r="A94" s="215"/>
      <c r="B94" s="241"/>
      <c r="C94" s="241"/>
      <c r="D94" s="242"/>
      <c r="E94" s="218"/>
      <c r="F94" s="218"/>
      <c r="G94" s="218"/>
      <c r="H94" s="218"/>
      <c r="I94" s="218"/>
      <c r="J94" s="218"/>
      <c r="K94" s="218"/>
      <c r="L94" s="218"/>
      <c r="M94" s="218"/>
      <c r="N94" s="218"/>
      <c r="O94" s="218"/>
      <c r="P94" s="218"/>
      <c r="Q94" s="218"/>
      <c r="R94" s="223"/>
    </row>
    <row r="95" spans="1:21" s="94" customFormat="1" ht="13.15" customHeight="1" x14ac:dyDescent="0.2">
      <c r="A95" s="180"/>
      <c r="B95" s="721" t="str">
        <f>'N1'!$M$66</f>
        <v xml:space="preserve">CARTÕES DE LIVRE TRÂNSITO </v>
      </c>
      <c r="C95" s="721"/>
      <c r="D95" s="721"/>
      <c r="E95" s="721"/>
      <c r="F95" s="721"/>
      <c r="G95" s="721"/>
      <c r="H95" s="721"/>
      <c r="I95" s="721"/>
      <c r="J95" s="721"/>
      <c r="K95" s="721"/>
      <c r="L95" s="721"/>
      <c r="M95" s="721"/>
      <c r="Q95" s="181"/>
      <c r="R95" s="182"/>
    </row>
    <row r="96" spans="1:21" s="94" customFormat="1" ht="13.15" customHeight="1" x14ac:dyDescent="0.2">
      <c r="A96" s="180"/>
      <c r="B96" s="187"/>
      <c r="C96" s="723" t="str">
        <f>'N2'!$A$83</f>
        <v>Os Cartões de Livre-Trânsito devem ser levantados no Serviço de Apoio ao Cliente    (Localizado no Grande Hall)
Para aceder às instalações da FIL durante a feira é necessário estar devidamente acreditado.
Durante a Montagem / Realização / Desmontagem, devem exibir de forma visível os cartões de identificação.</v>
      </c>
      <c r="D96" s="723"/>
      <c r="E96" s="723"/>
      <c r="F96" s="723"/>
      <c r="G96" s="723"/>
      <c r="H96" s="723"/>
      <c r="I96" s="723"/>
      <c r="J96" s="723"/>
      <c r="K96" s="723"/>
      <c r="L96" s="723"/>
      <c r="M96" s="723"/>
      <c r="N96" s="723"/>
      <c r="O96" s="723"/>
      <c r="P96" s="723"/>
      <c r="Q96" s="723"/>
      <c r="R96" s="182"/>
    </row>
    <row r="97" spans="1:18" s="94" customFormat="1" ht="13.15" customHeight="1" x14ac:dyDescent="0.2">
      <c r="A97" s="180"/>
      <c r="B97" s="187"/>
      <c r="C97" s="723"/>
      <c r="D97" s="723"/>
      <c r="E97" s="723"/>
      <c r="F97" s="723"/>
      <c r="G97" s="723"/>
      <c r="H97" s="723"/>
      <c r="I97" s="723"/>
      <c r="J97" s="723"/>
      <c r="K97" s="723"/>
      <c r="L97" s="723"/>
      <c r="M97" s="723"/>
      <c r="N97" s="723"/>
      <c r="O97" s="723"/>
      <c r="P97" s="723"/>
      <c r="Q97" s="723"/>
      <c r="R97" s="182"/>
    </row>
    <row r="98" spans="1:18" s="94" customFormat="1" ht="13.15" customHeight="1" x14ac:dyDescent="0.2">
      <c r="A98" s="180"/>
      <c r="B98" s="187"/>
      <c r="C98" s="723"/>
      <c r="D98" s="723"/>
      <c r="E98" s="723"/>
      <c r="F98" s="723"/>
      <c r="G98" s="723"/>
      <c r="H98" s="723"/>
      <c r="I98" s="723"/>
      <c r="J98" s="723"/>
      <c r="K98" s="723"/>
      <c r="L98" s="723"/>
      <c r="M98" s="723"/>
      <c r="N98" s="723"/>
      <c r="O98" s="723"/>
      <c r="P98" s="723"/>
      <c r="Q98" s="723"/>
      <c r="R98" s="182"/>
    </row>
    <row r="99" spans="1:18" s="94" customFormat="1" ht="13.15" customHeight="1" x14ac:dyDescent="0.2">
      <c r="A99" s="180"/>
      <c r="B99" s="187"/>
      <c r="C99" s="186"/>
      <c r="D99" s="186"/>
      <c r="E99" s="186"/>
      <c r="F99" s="186"/>
      <c r="G99" s="186"/>
      <c r="H99" s="186"/>
      <c r="I99" s="186"/>
      <c r="J99" s="186"/>
      <c r="K99" s="186"/>
      <c r="L99" s="186"/>
      <c r="M99" s="186"/>
      <c r="N99" s="186"/>
      <c r="O99" s="186"/>
      <c r="P99" s="186"/>
      <c r="Q99" s="186"/>
      <c r="R99" s="182"/>
    </row>
    <row r="100" spans="1:18" s="94" customFormat="1" ht="13.15" customHeight="1" x14ac:dyDescent="0.2">
      <c r="A100" s="180"/>
      <c r="B100" s="198" t="s">
        <v>275</v>
      </c>
      <c r="C100" s="187" t="str">
        <f>'N1'!$G$36</f>
        <v>CARTÕES DE MONTAGEM / DESMONTAGEM</v>
      </c>
      <c r="D100" s="243"/>
      <c r="E100" s="243"/>
      <c r="F100" s="243"/>
      <c r="G100" s="243"/>
      <c r="H100" s="243"/>
      <c r="I100" s="243"/>
      <c r="J100" s="243"/>
      <c r="K100" s="243"/>
      <c r="L100" s="244"/>
      <c r="M100" s="244"/>
      <c r="R100" s="182"/>
    </row>
    <row r="101" spans="1:18" s="94" customFormat="1" ht="13.15" customHeight="1" x14ac:dyDescent="0.2">
      <c r="A101" s="180"/>
      <c r="B101" s="198"/>
      <c r="C101" s="723" t="str">
        <f>'N2'!$A$88</f>
        <v>A Credencial de Montagem confere ao Expositor / Empresa montadora o direito de iniciar os trabalhos de montagem no seu Stand. Este documento só pode ser levantado na TESOURARIA da FIL, após a liquidação de todos os débitos do expositor.
Os cartões só são válidos durante os períodos definidos para a montagem e desmontagem da Feira. O expositor deve enviar à FIL o nome da Empresa montadora bem como a identificação da pessoa responsável pela montagem, a fim de serem emitidos os cartões de montagem e desmontagem. Estes cartões não são nominativos, sendo obrigatório a sua utilização.</v>
      </c>
      <c r="D101" s="723"/>
      <c r="E101" s="723"/>
      <c r="F101" s="723"/>
      <c r="G101" s="723"/>
      <c r="H101" s="723"/>
      <c r="I101" s="723"/>
      <c r="J101" s="723"/>
      <c r="K101" s="723"/>
      <c r="L101" s="723"/>
      <c r="M101" s="723"/>
      <c r="N101" s="723"/>
      <c r="O101" s="723"/>
      <c r="P101" s="723"/>
      <c r="Q101" s="723"/>
      <c r="R101" s="182"/>
    </row>
    <row r="102" spans="1:18" s="94" customFormat="1" ht="13.15" customHeight="1" x14ac:dyDescent="0.2">
      <c r="A102" s="180"/>
      <c r="B102" s="198"/>
      <c r="C102" s="723"/>
      <c r="D102" s="723"/>
      <c r="E102" s="723"/>
      <c r="F102" s="723"/>
      <c r="G102" s="723"/>
      <c r="H102" s="723"/>
      <c r="I102" s="723"/>
      <c r="J102" s="723"/>
      <c r="K102" s="723"/>
      <c r="L102" s="723"/>
      <c r="M102" s="723"/>
      <c r="N102" s="723"/>
      <c r="O102" s="723"/>
      <c r="P102" s="723"/>
      <c r="Q102" s="723"/>
      <c r="R102" s="182"/>
    </row>
    <row r="103" spans="1:18" s="94" customFormat="1" ht="13.15" customHeight="1" x14ac:dyDescent="0.2">
      <c r="A103" s="180"/>
      <c r="B103" s="198"/>
      <c r="C103" s="723"/>
      <c r="D103" s="723"/>
      <c r="E103" s="723"/>
      <c r="F103" s="723"/>
      <c r="G103" s="723"/>
      <c r="H103" s="723"/>
      <c r="I103" s="723"/>
      <c r="J103" s="723"/>
      <c r="K103" s="723"/>
      <c r="L103" s="723"/>
      <c r="M103" s="723"/>
      <c r="N103" s="723"/>
      <c r="O103" s="723"/>
      <c r="P103" s="723"/>
      <c r="Q103" s="723"/>
      <c r="R103" s="182"/>
    </row>
    <row r="104" spans="1:18" s="94" customFormat="1" ht="13.15" customHeight="1" x14ac:dyDescent="0.2">
      <c r="A104" s="180"/>
      <c r="B104" s="198"/>
      <c r="C104" s="723"/>
      <c r="D104" s="723"/>
      <c r="E104" s="723"/>
      <c r="F104" s="723"/>
      <c r="G104" s="723"/>
      <c r="H104" s="723"/>
      <c r="I104" s="723"/>
      <c r="J104" s="723"/>
      <c r="K104" s="723"/>
      <c r="L104" s="723"/>
      <c r="M104" s="723"/>
      <c r="N104" s="723"/>
      <c r="O104" s="723"/>
      <c r="P104" s="723"/>
      <c r="Q104" s="723"/>
      <c r="R104" s="182"/>
    </row>
    <row r="105" spans="1:18" s="94" customFormat="1" ht="13.15" customHeight="1" x14ac:dyDescent="0.2">
      <c r="A105" s="180"/>
      <c r="B105" s="227"/>
      <c r="C105" s="723"/>
      <c r="D105" s="723"/>
      <c r="E105" s="723"/>
      <c r="F105" s="723"/>
      <c r="G105" s="723"/>
      <c r="H105" s="723"/>
      <c r="I105" s="723"/>
      <c r="J105" s="723"/>
      <c r="K105" s="723"/>
      <c r="L105" s="723"/>
      <c r="M105" s="723"/>
      <c r="N105" s="723"/>
      <c r="O105" s="723"/>
      <c r="P105" s="723"/>
      <c r="Q105" s="723"/>
      <c r="R105" s="182"/>
    </row>
    <row r="106" spans="1:18" s="94" customFormat="1" ht="13.15" customHeight="1" x14ac:dyDescent="0.2">
      <c r="A106" s="180"/>
      <c r="B106" s="227"/>
      <c r="C106" s="186"/>
      <c r="D106" s="186"/>
      <c r="E106" s="186"/>
      <c r="F106" s="186"/>
      <c r="G106" s="186"/>
      <c r="H106" s="186"/>
      <c r="I106" s="186"/>
      <c r="J106" s="186"/>
      <c r="K106" s="186"/>
      <c r="L106" s="186"/>
      <c r="M106" s="186"/>
      <c r="N106" s="186"/>
      <c r="O106" s="186"/>
      <c r="P106" s="186"/>
      <c r="Q106" s="186"/>
      <c r="R106" s="182"/>
    </row>
    <row r="107" spans="1:18" s="94" customFormat="1" ht="13.15" customHeight="1" x14ac:dyDescent="0.2">
      <c r="A107" s="180"/>
      <c r="B107" s="198" t="s">
        <v>275</v>
      </c>
      <c r="C107" s="178" t="str">
        <f>'N1'!$G$41</f>
        <v>CARTÕES DE EXPOSITOR</v>
      </c>
      <c r="D107" s="178"/>
      <c r="E107" s="178"/>
      <c r="F107" s="178"/>
      <c r="J107" s="181"/>
      <c r="K107" s="181"/>
      <c r="R107" s="182"/>
    </row>
    <row r="108" spans="1:18" s="94" customFormat="1" ht="13.15" customHeight="1" x14ac:dyDescent="0.2">
      <c r="A108" s="180"/>
      <c r="B108" s="197"/>
      <c r="C108" s="723" t="str">
        <f>'N2'!$A$93</f>
        <v>Estes cartões destinam-se às pessoas que irão prestar serviço no stand durante a realização da feira, são nominais e intransmissíveis, sob pena da sua apreensão, sendo obrigatório o seu uso visível, sempre que o utente se encontre no recinto da Feira.
Só pode comprar Cartões de Expositor adicionais até ao dobro dos cartões  a que tem direito em função dos metros comprados e pressupõem o</v>
      </c>
      <c r="D108" s="723"/>
      <c r="E108" s="723"/>
      <c r="F108" s="723"/>
      <c r="G108" s="723"/>
      <c r="H108" s="723"/>
      <c r="I108" s="723"/>
      <c r="J108" s="723"/>
      <c r="K108" s="723"/>
      <c r="L108" s="723"/>
      <c r="M108" s="723"/>
      <c r="N108" s="723"/>
      <c r="O108" s="723"/>
      <c r="P108" s="723"/>
      <c r="Q108" s="723"/>
      <c r="R108" s="182"/>
    </row>
    <row r="109" spans="1:18" s="94" customFormat="1" ht="13.15" customHeight="1" x14ac:dyDescent="0.2">
      <c r="A109" s="180"/>
      <c r="B109" s="197"/>
      <c r="C109" s="723"/>
      <c r="D109" s="723"/>
      <c r="E109" s="723"/>
      <c r="F109" s="723"/>
      <c r="G109" s="723"/>
      <c r="H109" s="723"/>
      <c r="I109" s="723"/>
      <c r="J109" s="723"/>
      <c r="K109" s="723"/>
      <c r="L109" s="723"/>
      <c r="M109" s="723"/>
      <c r="N109" s="723"/>
      <c r="O109" s="723"/>
      <c r="P109" s="723"/>
      <c r="Q109" s="723"/>
      <c r="R109" s="182"/>
    </row>
    <row r="110" spans="1:18" s="94" customFormat="1" ht="13.15" customHeight="1" x14ac:dyDescent="0.2">
      <c r="A110" s="180"/>
      <c r="B110" s="197"/>
      <c r="C110" s="723"/>
      <c r="D110" s="723"/>
      <c r="E110" s="723"/>
      <c r="F110" s="723"/>
      <c r="G110" s="723"/>
      <c r="H110" s="723"/>
      <c r="I110" s="723"/>
      <c r="J110" s="723"/>
      <c r="K110" s="723"/>
      <c r="L110" s="723"/>
      <c r="M110" s="723"/>
      <c r="N110" s="723"/>
      <c r="O110" s="723"/>
      <c r="P110" s="723"/>
      <c r="Q110" s="723"/>
      <c r="R110" s="182"/>
    </row>
    <row r="111" spans="1:18" s="94" customFormat="1" ht="13.15" customHeight="1" x14ac:dyDescent="0.2">
      <c r="A111" s="180"/>
      <c r="B111" s="197"/>
      <c r="C111" s="744" t="str">
        <f>'N1'!$I$76</f>
        <v>pagamento de</v>
      </c>
      <c r="D111" s="744"/>
      <c r="E111" s="245">
        <f>'N1'!$C$15</f>
        <v>6.5</v>
      </c>
      <c r="F111" s="549"/>
      <c r="J111" s="192"/>
      <c r="K111" s="192"/>
      <c r="L111" s="192"/>
      <c r="M111" s="192"/>
      <c r="N111" s="192"/>
      <c r="O111" s="192"/>
      <c r="P111" s="192"/>
      <c r="Q111" s="192"/>
      <c r="R111" s="182"/>
    </row>
    <row r="112" spans="1:18" s="94" customFormat="1" ht="13.15" customHeight="1" x14ac:dyDescent="0.2">
      <c r="A112" s="180"/>
      <c r="C112" s="720" t="str">
        <f>'N2'!$A$98</f>
        <v>Obrigatório enviar lista com o nome das pessoas presentes na Realização para:</v>
      </c>
      <c r="D112" s="720"/>
      <c r="E112" s="720"/>
      <c r="F112" s="720"/>
      <c r="G112" s="720"/>
      <c r="H112" s="720"/>
      <c r="I112" s="720"/>
      <c r="J112" s="720"/>
      <c r="K112" s="720"/>
      <c r="L112" s="720"/>
      <c r="M112" s="745" t="s">
        <v>282</v>
      </c>
      <c r="N112" s="745"/>
      <c r="R112" s="182"/>
    </row>
    <row r="113" spans="1:18" s="94" customFormat="1" ht="13.15" customHeight="1" x14ac:dyDescent="0.2">
      <c r="A113" s="180"/>
      <c r="B113" s="181"/>
      <c r="H113" s="201"/>
      <c r="I113" s="201"/>
      <c r="J113" s="201"/>
      <c r="K113" s="201"/>
      <c r="L113" s="200"/>
      <c r="M113" s="200"/>
      <c r="N113" s="200"/>
      <c r="R113" s="182"/>
    </row>
    <row r="114" spans="1:18" s="94" customFormat="1" ht="13.15" customHeight="1" x14ac:dyDescent="0.2">
      <c r="A114" s="180"/>
      <c r="B114" s="721" t="str">
        <f>'N1'!$I$66</f>
        <v>RECEPÇÃO DE MERCADORÍA</v>
      </c>
      <c r="C114" s="721"/>
      <c r="D114" s="721"/>
      <c r="E114" s="721"/>
      <c r="F114" s="721"/>
      <c r="G114" s="721"/>
      <c r="H114" s="721"/>
      <c r="I114" s="721"/>
      <c r="J114" s="721"/>
      <c r="K114" s="721"/>
      <c r="L114" s="721"/>
      <c r="M114" s="721"/>
      <c r="R114" s="182"/>
    </row>
    <row r="115" spans="1:18" s="94" customFormat="1" ht="13.15" customHeight="1" x14ac:dyDescent="0.2">
      <c r="A115" s="180"/>
      <c r="C115" s="246" t="str">
        <f>'N2'!$A$103</f>
        <v xml:space="preserve">A recepção de mercadoria para o espaço de exposição, é da inteira responsabilidade do Expositor. </v>
      </c>
      <c r="D115" s="246"/>
      <c r="E115" s="246"/>
      <c r="F115" s="246"/>
      <c r="G115" s="246"/>
      <c r="H115" s="246"/>
      <c r="I115" s="246"/>
      <c r="J115" s="246"/>
      <c r="K115" s="246"/>
      <c r="L115" s="246"/>
      <c r="M115" s="246"/>
      <c r="N115" s="246"/>
      <c r="O115" s="246"/>
      <c r="P115" s="246"/>
      <c r="Q115" s="246"/>
      <c r="R115" s="182"/>
    </row>
    <row r="116" spans="1:18" s="94" customFormat="1" ht="13.15" customHeight="1" x14ac:dyDescent="0.2">
      <c r="A116" s="180"/>
      <c r="B116" s="238"/>
      <c r="C116" s="238"/>
      <c r="D116" s="227"/>
      <c r="R116" s="182"/>
    </row>
    <row r="117" spans="1:18" s="94" customFormat="1" ht="13.15" customHeight="1" thickBot="1" x14ac:dyDescent="0.25">
      <c r="A117" s="208"/>
      <c r="B117" s="251"/>
      <c r="C117" s="210"/>
      <c r="D117" s="210"/>
      <c r="E117" s="210"/>
      <c r="F117" s="210"/>
      <c r="G117" s="210"/>
      <c r="H117" s="252"/>
      <c r="I117" s="252"/>
      <c r="J117" s="210"/>
      <c r="K117" s="210"/>
      <c r="L117" s="210"/>
      <c r="M117" s="253"/>
      <c r="N117" s="253"/>
      <c r="O117" s="210"/>
      <c r="P117" s="210"/>
      <c r="Q117" s="210"/>
      <c r="R117" s="214"/>
    </row>
    <row r="118" spans="1:18" s="94" customFormat="1" ht="13.15" customHeight="1" x14ac:dyDescent="0.2">
      <c r="A118" s="215"/>
      <c r="B118" s="254"/>
      <c r="C118" s="218"/>
      <c r="D118" s="218"/>
      <c r="E118" s="218"/>
      <c r="F118" s="218"/>
      <c r="G118" s="218"/>
      <c r="H118" s="255"/>
      <c r="I118" s="255"/>
      <c r="J118" s="218"/>
      <c r="K118" s="218"/>
      <c r="L118" s="218"/>
      <c r="M118" s="256"/>
      <c r="N118" s="256"/>
      <c r="O118" s="218"/>
      <c r="P118" s="218"/>
      <c r="Q118" s="255" t="s">
        <v>287</v>
      </c>
      <c r="R118" s="223"/>
    </row>
    <row r="119" spans="1:18" s="94" customFormat="1" ht="13.15" customHeight="1" x14ac:dyDescent="0.2">
      <c r="A119" s="180"/>
      <c r="B119" s="721" t="str">
        <f>'N1'!$I$71</f>
        <v>PARQUE DE CARGAS E DESCARGAS</v>
      </c>
      <c r="C119" s="721"/>
      <c r="D119" s="721"/>
      <c r="E119" s="721"/>
      <c r="F119" s="721"/>
      <c r="G119" s="721"/>
      <c r="H119" s="721"/>
      <c r="I119" s="721"/>
      <c r="J119" s="721"/>
      <c r="K119" s="721"/>
      <c r="L119" s="721"/>
      <c r="M119" s="721"/>
      <c r="N119" s="200"/>
      <c r="R119" s="182"/>
    </row>
    <row r="120" spans="1:18" s="94" customFormat="1" ht="13.15" customHeight="1" x14ac:dyDescent="0.2">
      <c r="A120" s="180"/>
      <c r="B120" s="198" t="s">
        <v>275</v>
      </c>
      <c r="C120" s="247" t="str">
        <f>'N2'!$A$108</f>
        <v>O acesso para cargas e descargas efectua-se pela portaria junto à Torre Vasco da Gama.</v>
      </c>
      <c r="H120" s="201"/>
      <c r="I120" s="201"/>
      <c r="J120" s="201"/>
      <c r="K120" s="201"/>
      <c r="L120" s="200"/>
      <c r="M120" s="200"/>
      <c r="N120" s="200"/>
      <c r="R120" s="182"/>
    </row>
    <row r="121" spans="1:18" s="94" customFormat="1" ht="13.15" customHeight="1" x14ac:dyDescent="0.2">
      <c r="A121" s="180"/>
      <c r="B121" s="198" t="s">
        <v>275</v>
      </c>
      <c r="C121" s="192" t="str">
        <f>'N2'!$A$113</f>
        <v>NÃO é autorizada a entrada de viaturas ligeiras de passageiros neste parque.</v>
      </c>
      <c r="D121" s="192"/>
      <c r="E121" s="192"/>
      <c r="F121" s="192"/>
      <c r="G121" s="192"/>
      <c r="H121" s="192"/>
      <c r="I121" s="192"/>
      <c r="J121" s="192"/>
      <c r="K121" s="192"/>
      <c r="L121" s="192"/>
      <c r="M121" s="192"/>
      <c r="N121" s="192"/>
      <c r="O121" s="192"/>
      <c r="P121" s="192"/>
      <c r="Q121" s="192"/>
      <c r="R121" s="182"/>
    </row>
    <row r="122" spans="1:18" s="94" customFormat="1" ht="11.25" x14ac:dyDescent="0.2">
      <c r="A122" s="180"/>
      <c r="B122" s="198" t="s">
        <v>275</v>
      </c>
      <c r="C122" s="722" t="str">
        <f>'N2'!$A$118</f>
        <v>O acesso é restrito a Expositores e Montadores devidamente credenciados. O mesmo é limitado aos horários da Montagem e Desmontagem, e à hora que antecede a abertura da Feira nos dias de Realização para reposição de material. Por razões de acessibilidade, lembramos que o parque de cargas SÓ PODERÁ SER UTILIZADO PELO TEMPO ESTRITAMENTE NECESSÁRIO À CARGA E DESCARGA dos materiais em causa. O tempo adicional de parqueamento para além do estipulado será sujeito a pagamento / hora de acordo com a tabela em vigor:</v>
      </c>
      <c r="D122" s="722"/>
      <c r="E122" s="722"/>
      <c r="F122" s="722"/>
      <c r="G122" s="722"/>
      <c r="H122" s="722"/>
      <c r="I122" s="722"/>
      <c r="J122" s="722"/>
      <c r="K122" s="722"/>
      <c r="L122" s="722"/>
      <c r="M122" s="722"/>
      <c r="N122" s="722"/>
      <c r="O122" s="722"/>
      <c r="P122" s="722"/>
      <c r="Q122" s="722"/>
      <c r="R122" s="182"/>
    </row>
    <row r="123" spans="1:18" s="94" customFormat="1" ht="13.15" customHeight="1" x14ac:dyDescent="0.2">
      <c r="A123" s="180"/>
      <c r="B123" s="198"/>
      <c r="C123" s="722"/>
      <c r="D123" s="722"/>
      <c r="E123" s="722"/>
      <c r="F123" s="722"/>
      <c r="G123" s="722"/>
      <c r="H123" s="722"/>
      <c r="I123" s="722"/>
      <c r="J123" s="722"/>
      <c r="K123" s="722"/>
      <c r="L123" s="722"/>
      <c r="M123" s="722"/>
      <c r="N123" s="722"/>
      <c r="O123" s="722"/>
      <c r="P123" s="722"/>
      <c r="Q123" s="722"/>
      <c r="R123" s="182"/>
    </row>
    <row r="124" spans="1:18" s="94" customFormat="1" ht="13.15" customHeight="1" x14ac:dyDescent="0.2">
      <c r="A124" s="180"/>
      <c r="B124" s="198"/>
      <c r="C124" s="722"/>
      <c r="D124" s="722"/>
      <c r="E124" s="722"/>
      <c r="F124" s="722"/>
      <c r="G124" s="722"/>
      <c r="H124" s="722"/>
      <c r="I124" s="722"/>
      <c r="J124" s="722"/>
      <c r="K124" s="722"/>
      <c r="L124" s="722"/>
      <c r="M124" s="722"/>
      <c r="N124" s="722"/>
      <c r="O124" s="722"/>
      <c r="P124" s="722"/>
      <c r="Q124" s="722"/>
      <c r="R124" s="182"/>
    </row>
    <row r="125" spans="1:18" s="94" customFormat="1" ht="13.15" customHeight="1" x14ac:dyDescent="0.2">
      <c r="A125" s="180"/>
      <c r="B125" s="181"/>
      <c r="C125" s="722"/>
      <c r="D125" s="722"/>
      <c r="E125" s="722"/>
      <c r="F125" s="722"/>
      <c r="G125" s="722"/>
      <c r="H125" s="722"/>
      <c r="I125" s="722"/>
      <c r="J125" s="722"/>
      <c r="K125" s="722"/>
      <c r="L125" s="722"/>
      <c r="M125" s="722"/>
      <c r="N125" s="722"/>
      <c r="O125" s="722"/>
      <c r="P125" s="722"/>
      <c r="Q125" s="722"/>
      <c r="R125" s="182"/>
    </row>
    <row r="126" spans="1:18" s="94" customFormat="1" ht="13.15" customHeight="1" x14ac:dyDescent="0.2">
      <c r="A126" s="180"/>
      <c r="B126" s="181"/>
      <c r="C126" s="186"/>
      <c r="D126" s="186"/>
      <c r="E126" s="186"/>
      <c r="F126" s="186"/>
      <c r="G126" s="186"/>
      <c r="H126" s="186"/>
      <c r="I126" s="186"/>
      <c r="J126" s="186"/>
      <c r="K126" s="186"/>
      <c r="L126" s="186"/>
      <c r="M126" s="186"/>
      <c r="N126" s="186"/>
      <c r="O126" s="186"/>
      <c r="P126" s="186"/>
      <c r="Q126" s="186"/>
      <c r="R126" s="182"/>
    </row>
    <row r="127" spans="1:18" s="94" customFormat="1" ht="13.15" customHeight="1" x14ac:dyDescent="0.2">
      <c r="A127" s="180"/>
      <c r="B127" s="181"/>
      <c r="D127" s="178"/>
      <c r="E127" s="739" t="str">
        <f>'N1'!$O$76</f>
        <v>(Fora dos períodos autorizados)</v>
      </c>
      <c r="F127" s="739"/>
      <c r="G127" s="739"/>
      <c r="H127" s="739"/>
      <c r="I127" s="740"/>
      <c r="J127" s="248" t="str">
        <f>'N1'!$C$38</f>
        <v>1ª Hora</v>
      </c>
      <c r="K127" s="248"/>
      <c r="L127" s="248" t="str">
        <f>'N1'!$C$43</f>
        <v>2ª Hora</v>
      </c>
      <c r="M127" s="730" t="str">
        <f>'N1'!$G$31</f>
        <v>3ª Hora e seguintes</v>
      </c>
      <c r="N127" s="732"/>
      <c r="O127" s="730" t="str">
        <f>'N1'!$G$26</f>
        <v>Pré-pago / Hora</v>
      </c>
      <c r="P127" s="732"/>
      <c r="R127" s="182"/>
    </row>
    <row r="128" spans="1:18" s="94" customFormat="1" ht="13.15" customHeight="1" x14ac:dyDescent="0.2">
      <c r="A128" s="180"/>
      <c r="B128" s="181"/>
      <c r="C128" s="181"/>
      <c r="E128" s="741" t="str">
        <f>'N1'!$I$41</f>
        <v>Tractor com Galera</v>
      </c>
      <c r="F128" s="742"/>
      <c r="G128" s="742"/>
      <c r="H128" s="742"/>
      <c r="I128" s="743"/>
      <c r="J128" s="249">
        <v>5.83</v>
      </c>
      <c r="K128" s="249"/>
      <c r="L128" s="250">
        <v>11.66</v>
      </c>
      <c r="M128" s="733">
        <v>17.490000000000002</v>
      </c>
      <c r="N128" s="734"/>
      <c r="O128" s="737">
        <v>11.66</v>
      </c>
      <c r="P128" s="738"/>
      <c r="R128" s="182"/>
    </row>
    <row r="129" spans="1:18" s="94" customFormat="1" ht="13.15" customHeight="1" x14ac:dyDescent="0.2">
      <c r="A129" s="180"/>
      <c r="B129" s="181"/>
      <c r="E129" s="730" t="str">
        <f>'N1'!$C$48</f>
        <v>Pesados</v>
      </c>
      <c r="F129" s="731"/>
      <c r="G129" s="731"/>
      <c r="H129" s="731"/>
      <c r="I129" s="732"/>
      <c r="J129" s="249">
        <v>3.52</v>
      </c>
      <c r="K129" s="249"/>
      <c r="L129" s="250">
        <v>7.0400000000000009</v>
      </c>
      <c r="M129" s="733">
        <v>10.51</v>
      </c>
      <c r="N129" s="734"/>
      <c r="O129" s="737">
        <v>7.0400000000000009</v>
      </c>
      <c r="P129" s="738"/>
      <c r="R129" s="182"/>
    </row>
    <row r="130" spans="1:18" s="94" customFormat="1" ht="13.15" customHeight="1" x14ac:dyDescent="0.2">
      <c r="A130" s="180"/>
      <c r="B130" s="181"/>
      <c r="E130" s="730" t="str">
        <f>'N1'!$C$58</f>
        <v>Ligeiros</v>
      </c>
      <c r="F130" s="731"/>
      <c r="G130" s="731"/>
      <c r="H130" s="731"/>
      <c r="I130" s="732"/>
      <c r="J130" s="249">
        <v>2.37</v>
      </c>
      <c r="K130" s="249"/>
      <c r="L130" s="250">
        <v>4.62</v>
      </c>
      <c r="M130" s="733">
        <v>7.0400000000000009</v>
      </c>
      <c r="N130" s="734"/>
      <c r="O130" s="735"/>
      <c r="P130" s="736"/>
      <c r="R130" s="182"/>
    </row>
    <row r="131" spans="1:18" s="94" customFormat="1" ht="13.15" customHeight="1" x14ac:dyDescent="0.2">
      <c r="A131" s="180"/>
      <c r="B131" s="181"/>
      <c r="E131" s="730" t="str">
        <f>'N1'!$I$46</f>
        <v>Motociclos</v>
      </c>
      <c r="F131" s="731"/>
      <c r="G131" s="731"/>
      <c r="H131" s="731"/>
      <c r="I131" s="732"/>
      <c r="J131" s="249">
        <v>1.21</v>
      </c>
      <c r="K131" s="249"/>
      <c r="L131" s="250">
        <v>2.37</v>
      </c>
      <c r="M131" s="733">
        <v>3.5200000000000005</v>
      </c>
      <c r="N131" s="734"/>
      <c r="O131" s="735"/>
      <c r="P131" s="736"/>
      <c r="R131" s="182"/>
    </row>
    <row r="132" spans="1:18" s="94" customFormat="1" ht="13.15" customHeight="1" x14ac:dyDescent="0.2">
      <c r="A132" s="180"/>
      <c r="B132" s="181"/>
      <c r="E132" s="550"/>
      <c r="F132" s="550"/>
      <c r="G132" s="550"/>
      <c r="H132" s="550"/>
      <c r="I132" s="550"/>
      <c r="J132" s="551"/>
      <c r="K132" s="551"/>
      <c r="L132" s="552"/>
      <c r="M132" s="552"/>
      <c r="N132" s="552"/>
      <c r="O132" s="553"/>
      <c r="P132" s="553"/>
      <c r="R132" s="182"/>
    </row>
    <row r="133" spans="1:18" s="94" customFormat="1" ht="13.15" customHeight="1" x14ac:dyDescent="0.2">
      <c r="A133" s="180"/>
      <c r="B133" s="721" t="str">
        <f>'N1'!$K$36</f>
        <v>SERVIÇOS A PRESTAR EXCLUSIVAMENTE PELA FIL</v>
      </c>
      <c r="C133" s="721"/>
      <c r="D133" s="721"/>
      <c r="E133" s="721"/>
      <c r="F133" s="721"/>
      <c r="G133" s="721"/>
      <c r="H133" s="721"/>
      <c r="I133" s="721"/>
      <c r="J133" s="721"/>
      <c r="K133" s="721"/>
      <c r="L133" s="721"/>
      <c r="M133" s="721"/>
      <c r="R133" s="182"/>
    </row>
    <row r="134" spans="1:18" s="94" customFormat="1" ht="13.15" customHeight="1" x14ac:dyDescent="0.2">
      <c r="A134" s="180"/>
      <c r="C134" s="192" t="str">
        <f>'N2'!$A$123</f>
        <v>Por motivos de segurança, alguns serviços são prestados pelos Serviços FIL, designadamente os seguintes:</v>
      </c>
      <c r="D134" s="192"/>
      <c r="E134" s="192"/>
      <c r="F134" s="192"/>
      <c r="G134" s="192"/>
      <c r="H134" s="192"/>
      <c r="I134" s="192"/>
      <c r="J134" s="192"/>
      <c r="K134" s="192"/>
      <c r="L134" s="192"/>
      <c r="M134" s="192"/>
      <c r="N134" s="192"/>
      <c r="O134" s="192"/>
      <c r="P134" s="192"/>
      <c r="Q134" s="192"/>
      <c r="R134" s="182"/>
    </row>
    <row r="135" spans="1:18" s="94" customFormat="1" ht="13.15" customHeight="1" x14ac:dyDescent="0.2">
      <c r="A135" s="180"/>
      <c r="B135" s="181"/>
      <c r="E135" s="94" t="str">
        <f>'N1'!$K$56</f>
        <v>• Fornecimento de energia eléctrica</v>
      </c>
      <c r="R135" s="182"/>
    </row>
    <row r="136" spans="1:18" s="94" customFormat="1" ht="13.15" customHeight="1" x14ac:dyDescent="0.2">
      <c r="A136" s="180"/>
      <c r="B136" s="181"/>
      <c r="E136" s="94" t="str">
        <f>'N1'!$K$61</f>
        <v>• Fornecimento de água e pontos de esgoto</v>
      </c>
      <c r="R136" s="182"/>
    </row>
    <row r="137" spans="1:18" s="94" customFormat="1" ht="13.15" customHeight="1" x14ac:dyDescent="0.2">
      <c r="A137" s="180"/>
      <c r="B137" s="181"/>
      <c r="E137" s="94" t="str">
        <f>'N1'!$K$41</f>
        <v>• Fornecimento de ar comprimido e fluídos combustíveis</v>
      </c>
      <c r="R137" s="182"/>
    </row>
    <row r="138" spans="1:18" s="94" customFormat="1" ht="13.15" customHeight="1" x14ac:dyDescent="0.2">
      <c r="A138" s="180"/>
      <c r="B138" s="181"/>
      <c r="E138" s="94" t="str">
        <f>'N1'!$K$76</f>
        <v>• Instalação de sistemas de evacuação de gases</v>
      </c>
      <c r="R138" s="182"/>
    </row>
    <row r="139" spans="1:18" s="94" customFormat="1" ht="13.15" customHeight="1" x14ac:dyDescent="0.2">
      <c r="A139" s="180"/>
      <c r="B139" s="181"/>
      <c r="E139" s="94" t="str">
        <f>'N1'!$K$71</f>
        <v>• Suspensões do tecto dos pavilhões</v>
      </c>
      <c r="R139" s="182"/>
    </row>
    <row r="140" spans="1:18" s="94" customFormat="1" ht="13.15" customHeight="1" x14ac:dyDescent="0.2">
      <c r="A140" s="180"/>
      <c r="B140" s="181"/>
      <c r="E140" s="94" t="str">
        <f>'N1'!$K$66</f>
        <v>• Redes de cabo e WIFI com acesso à internet</v>
      </c>
      <c r="R140" s="182"/>
    </row>
    <row r="141" spans="1:18" s="94" customFormat="1" ht="13.15" customHeight="1" x14ac:dyDescent="0.2">
      <c r="A141" s="180"/>
      <c r="B141" s="181"/>
      <c r="E141" s="94" t="str">
        <f>'N1'!$E$36</f>
        <v>• Segurança</v>
      </c>
      <c r="R141" s="182"/>
    </row>
    <row r="142" spans="1:18" s="94" customFormat="1" ht="13.15" customHeight="1" x14ac:dyDescent="0.2">
      <c r="A142" s="180"/>
      <c r="B142" s="181"/>
      <c r="E142" s="94" t="str">
        <f>'N1'!$G$16</f>
        <v>• Movimentação de cargas</v>
      </c>
      <c r="R142" s="182"/>
    </row>
    <row r="143" spans="1:18" s="94" customFormat="1" ht="13.15" customHeight="1" x14ac:dyDescent="0.2">
      <c r="A143" s="180"/>
      <c r="B143" s="181"/>
      <c r="E143" s="94" t="str">
        <f>'N1'!$E$16</f>
        <v>• Limpeza</v>
      </c>
      <c r="R143" s="182"/>
    </row>
    <row r="144" spans="1:18" s="94" customFormat="1" ht="13.15" customHeight="1" x14ac:dyDescent="0.2">
      <c r="A144" s="180"/>
      <c r="B144" s="723" t="str">
        <f>'N2'!$A$128</f>
        <v>Em casos excepcionais, derivados da natureza e tipo de produtos expostos, poderá ser autorizada a limpeza de stands por outras entidades. 
Nestes casos o Expositor deve remeter à FIL uma listagem identificadora das pessoas que irão prestar o serviço, com nome completo e nº do BI. 
A limpeza só poderá ser efectuada na hora que antecede à abertura da feira, salvo casos excepcionais.</v>
      </c>
      <c r="C144" s="723"/>
      <c r="D144" s="723"/>
      <c r="E144" s="723"/>
      <c r="F144" s="723"/>
      <c r="G144" s="723"/>
      <c r="H144" s="723"/>
      <c r="I144" s="723"/>
      <c r="J144" s="723"/>
      <c r="K144" s="723"/>
      <c r="L144" s="723"/>
      <c r="M144" s="723"/>
      <c r="N144" s="723"/>
      <c r="O144" s="723"/>
      <c r="P144" s="723"/>
      <c r="Q144" s="723"/>
      <c r="R144" s="182"/>
    </row>
    <row r="145" spans="1:18" s="94" customFormat="1" ht="13.15" customHeight="1" x14ac:dyDescent="0.2">
      <c r="A145" s="180"/>
      <c r="B145" s="723"/>
      <c r="C145" s="723"/>
      <c r="D145" s="723"/>
      <c r="E145" s="723"/>
      <c r="F145" s="723"/>
      <c r="G145" s="723"/>
      <c r="H145" s="723"/>
      <c r="I145" s="723"/>
      <c r="J145" s="723"/>
      <c r="K145" s="723"/>
      <c r="L145" s="723"/>
      <c r="M145" s="723"/>
      <c r="N145" s="723"/>
      <c r="O145" s="723"/>
      <c r="P145" s="723"/>
      <c r="Q145" s="723"/>
      <c r="R145" s="182"/>
    </row>
    <row r="146" spans="1:18" s="94" customFormat="1" ht="13.15" customHeight="1" x14ac:dyDescent="0.2">
      <c r="A146" s="180"/>
      <c r="B146" s="723"/>
      <c r="C146" s="723"/>
      <c r="D146" s="723"/>
      <c r="E146" s="723"/>
      <c r="F146" s="723"/>
      <c r="G146" s="723"/>
      <c r="H146" s="723"/>
      <c r="I146" s="723"/>
      <c r="J146" s="723"/>
      <c r="K146" s="723"/>
      <c r="L146" s="723"/>
      <c r="M146" s="723"/>
      <c r="N146" s="723"/>
      <c r="O146" s="723"/>
      <c r="P146" s="723"/>
      <c r="Q146" s="723"/>
      <c r="R146" s="182"/>
    </row>
    <row r="147" spans="1:18" s="94" customFormat="1" ht="13.15" customHeight="1" x14ac:dyDescent="0.2">
      <c r="A147" s="180"/>
      <c r="B147" s="181"/>
      <c r="H147" s="201"/>
      <c r="I147" s="201"/>
      <c r="J147" s="201"/>
      <c r="K147" s="201"/>
      <c r="L147" s="200"/>
      <c r="M147" s="200"/>
      <c r="N147" s="200"/>
      <c r="R147" s="182"/>
    </row>
    <row r="148" spans="1:18" s="94" customFormat="1" ht="13.15" customHeight="1" x14ac:dyDescent="0.2">
      <c r="A148" s="180"/>
      <c r="B148" s="721" t="str">
        <f>'N1'!$A$43</f>
        <v>RUÍDO</v>
      </c>
      <c r="C148" s="721"/>
      <c r="D148" s="721"/>
      <c r="E148" s="721"/>
      <c r="F148" s="721"/>
      <c r="G148" s="721"/>
      <c r="H148" s="721"/>
      <c r="I148" s="721"/>
      <c r="J148" s="721"/>
      <c r="K148" s="721"/>
      <c r="L148" s="721"/>
      <c r="M148" s="721"/>
      <c r="N148" s="192"/>
      <c r="O148" s="192"/>
      <c r="P148" s="192"/>
      <c r="Q148" s="192"/>
      <c r="R148" s="182"/>
    </row>
    <row r="149" spans="1:18" s="94" customFormat="1" ht="13.15" customHeight="1" x14ac:dyDescent="0.2">
      <c r="A149" s="180"/>
      <c r="B149" s="247" t="str">
        <f>'N2'!$A$133</f>
        <v xml:space="preserve">O nível do som máximo permitido nos Pavilhões é de 60 Db. </v>
      </c>
      <c r="C149" s="192"/>
      <c r="D149" s="192"/>
      <c r="E149" s="192"/>
      <c r="F149" s="192"/>
      <c r="G149" s="192"/>
      <c r="H149" s="192"/>
      <c r="I149" s="192"/>
      <c r="J149" s="192"/>
      <c r="K149" s="192"/>
      <c r="L149" s="192"/>
      <c r="M149" s="192"/>
      <c r="N149" s="192"/>
      <c r="O149" s="192"/>
      <c r="P149" s="192"/>
      <c r="Q149" s="192"/>
      <c r="R149" s="182"/>
    </row>
    <row r="150" spans="1:18" s="94" customFormat="1" ht="13.15" customHeight="1" x14ac:dyDescent="0.2">
      <c r="A150" s="180"/>
      <c r="B150" s="723" t="str">
        <f>'N2'!$A$138</f>
        <v>Os expositores que desejem realizar actuações, reproduções musicais e projecção de películas deverão dar conhecimento à FIL, para sua aprovação. Quaisquer questões relacionadas com direitos de autor são da responsabilidade do Expositor.</v>
      </c>
      <c r="C150" s="723"/>
      <c r="D150" s="723"/>
      <c r="E150" s="723"/>
      <c r="F150" s="723"/>
      <c r="G150" s="723"/>
      <c r="H150" s="723"/>
      <c r="I150" s="723"/>
      <c r="J150" s="723"/>
      <c r="K150" s="723"/>
      <c r="L150" s="723"/>
      <c r="M150" s="723"/>
      <c r="N150" s="723"/>
      <c r="O150" s="723"/>
      <c r="P150" s="723"/>
      <c r="Q150" s="723"/>
      <c r="R150" s="182"/>
    </row>
    <row r="151" spans="1:18" s="94" customFormat="1" ht="13.15" customHeight="1" x14ac:dyDescent="0.2">
      <c r="A151" s="180"/>
      <c r="B151" s="723"/>
      <c r="C151" s="723"/>
      <c r="D151" s="723"/>
      <c r="E151" s="723"/>
      <c r="F151" s="723"/>
      <c r="G151" s="723"/>
      <c r="H151" s="723"/>
      <c r="I151" s="723"/>
      <c r="J151" s="723"/>
      <c r="K151" s="723"/>
      <c r="L151" s="723"/>
      <c r="M151" s="723"/>
      <c r="N151" s="723"/>
      <c r="O151" s="723"/>
      <c r="P151" s="723"/>
      <c r="Q151" s="723"/>
      <c r="R151" s="182"/>
    </row>
    <row r="152" spans="1:18" s="94" customFormat="1" ht="13.15" customHeight="1" x14ac:dyDescent="0.2">
      <c r="A152" s="180"/>
      <c r="B152" s="729" t="str">
        <f>'N2'!$A$143</f>
        <v xml:space="preserve">As actuações de música ao vivo serão permitidas, por períodos a ajustar, em função dos pedidos enviados à Gestão da Feira, que articulará os tempos de actuação conforme as solicitações, evitando sobreposições e ruído excessivo </v>
      </c>
      <c r="C152" s="729"/>
      <c r="D152" s="729"/>
      <c r="E152" s="729"/>
      <c r="F152" s="729"/>
      <c r="G152" s="729"/>
      <c r="H152" s="729"/>
      <c r="I152" s="729"/>
      <c r="J152" s="729"/>
      <c r="K152" s="729"/>
      <c r="L152" s="729"/>
      <c r="M152" s="729"/>
      <c r="N152" s="729"/>
      <c r="O152" s="729"/>
      <c r="P152" s="729"/>
      <c r="Q152" s="729"/>
      <c r="R152" s="182"/>
    </row>
    <row r="153" spans="1:18" s="94" customFormat="1" ht="13.15" customHeight="1" x14ac:dyDescent="0.2">
      <c r="A153" s="180"/>
      <c r="B153" s="729"/>
      <c r="C153" s="729"/>
      <c r="D153" s="729"/>
      <c r="E153" s="729"/>
      <c r="F153" s="729"/>
      <c r="G153" s="729"/>
      <c r="H153" s="729"/>
      <c r="I153" s="729"/>
      <c r="J153" s="729"/>
      <c r="K153" s="729"/>
      <c r="L153" s="729"/>
      <c r="M153" s="729"/>
      <c r="N153" s="729"/>
      <c r="O153" s="729"/>
      <c r="P153" s="729"/>
      <c r="Q153" s="729"/>
      <c r="R153" s="182"/>
    </row>
    <row r="154" spans="1:18" s="94" customFormat="1" ht="13.15" customHeight="1" x14ac:dyDescent="0.2">
      <c r="A154" s="180"/>
      <c r="B154" s="189"/>
      <c r="C154" s="192"/>
      <c r="D154" s="192"/>
      <c r="E154" s="192"/>
      <c r="F154" s="192"/>
      <c r="G154" s="192"/>
      <c r="H154" s="192"/>
      <c r="I154" s="192"/>
      <c r="J154" s="192"/>
      <c r="K154" s="192"/>
      <c r="L154" s="192"/>
      <c r="M154" s="192"/>
      <c r="N154" s="192"/>
      <c r="O154" s="192"/>
      <c r="P154" s="192"/>
      <c r="Q154" s="192"/>
      <c r="R154" s="182"/>
    </row>
    <row r="155" spans="1:18" s="94" customFormat="1" ht="13.15" customHeight="1" x14ac:dyDescent="0.2">
      <c r="A155" s="180"/>
      <c r="B155" s="721" t="str">
        <f>'N1'!$Q$6</f>
        <v>SEGURANÇA ALIMENTAR / LICENCIAMENTO RESTAURAÇÃO E BEBIDAS NÃO SEDENTÁRIA</v>
      </c>
      <c r="C155" s="721"/>
      <c r="D155" s="721"/>
      <c r="E155" s="721"/>
      <c r="F155" s="721"/>
      <c r="G155" s="721"/>
      <c r="H155" s="721"/>
      <c r="I155" s="721"/>
      <c r="J155" s="721"/>
      <c r="K155" s="721"/>
      <c r="L155" s="721"/>
      <c r="M155" s="721"/>
      <c r="R155" s="182"/>
    </row>
    <row r="156" spans="1:18" s="94" customFormat="1" ht="13.15" customHeight="1" x14ac:dyDescent="0.2">
      <c r="A156" s="180"/>
      <c r="B156" s="722" t="str">
        <f>'N2'!$A$148</f>
        <v>Se pretender servir produtos alimentares e/ou bebidas no seu stand tenha presente que constitui responsabilidade dos expositores e seus prestadores de serviços o cumprimento da regulamentação aplicável, designadamente o Regulamento (CE) n.º 852 de 2004 de 29 de Abril, do Decreto-Lei 234/2007, de 19 de Junho, no que respeita à Segurança e Higiene Alimentar. No caso de Expositores de Restauração, a comunicação do licenciamento de Restauração e bebidas não sedentária é obrigatório e tem que ser requisitado à Câmara Municipal de Lisboa sempre que exista venda de produtos alimentares e bebidas, com manipulação. Assim, com o objectivo de facilitar o processo de licenciamento, a FIL envia os documentos necessários à Câmara em nome dos expositores, sempre que estes o solicitem à FIL. 
Mais se informa que as obrigações legais e regulamentares relativas às instalações e equipamentos, bem como as regras de segurança, saúde pública e os requisitos legais a cumprir, no âmbito deste licenciamento, são da inteira responsabilidade do expositor.</v>
      </c>
      <c r="C156" s="722"/>
      <c r="D156" s="722"/>
      <c r="E156" s="722"/>
      <c r="F156" s="722"/>
      <c r="G156" s="722"/>
      <c r="H156" s="722"/>
      <c r="I156" s="722"/>
      <c r="J156" s="722"/>
      <c r="K156" s="722"/>
      <c r="L156" s="722"/>
      <c r="M156" s="722"/>
      <c r="N156" s="722"/>
      <c r="O156" s="722"/>
      <c r="P156" s="722"/>
      <c r="Q156" s="722"/>
      <c r="R156" s="182"/>
    </row>
    <row r="157" spans="1:18" s="94" customFormat="1" ht="13.15" customHeight="1" x14ac:dyDescent="0.2">
      <c r="A157" s="180"/>
      <c r="B157" s="722"/>
      <c r="C157" s="722"/>
      <c r="D157" s="722"/>
      <c r="E157" s="722"/>
      <c r="F157" s="722"/>
      <c r="G157" s="722"/>
      <c r="H157" s="722"/>
      <c r="I157" s="722"/>
      <c r="J157" s="722"/>
      <c r="K157" s="722"/>
      <c r="L157" s="722"/>
      <c r="M157" s="722"/>
      <c r="N157" s="722"/>
      <c r="O157" s="722"/>
      <c r="P157" s="722"/>
      <c r="Q157" s="722"/>
      <c r="R157" s="182"/>
    </row>
    <row r="158" spans="1:18" s="94" customFormat="1" ht="13.15" customHeight="1" x14ac:dyDescent="0.2">
      <c r="A158" s="180"/>
      <c r="B158" s="722"/>
      <c r="C158" s="722"/>
      <c r="D158" s="722"/>
      <c r="E158" s="722"/>
      <c r="F158" s="722"/>
      <c r="G158" s="722"/>
      <c r="H158" s="722"/>
      <c r="I158" s="722"/>
      <c r="J158" s="722"/>
      <c r="K158" s="722"/>
      <c r="L158" s="722"/>
      <c r="M158" s="722"/>
      <c r="N158" s="722"/>
      <c r="O158" s="722"/>
      <c r="P158" s="722"/>
      <c r="Q158" s="722"/>
      <c r="R158" s="182"/>
    </row>
    <row r="159" spans="1:18" s="94" customFormat="1" ht="13.15" customHeight="1" x14ac:dyDescent="0.2">
      <c r="A159" s="180"/>
      <c r="B159" s="722"/>
      <c r="C159" s="722"/>
      <c r="D159" s="722"/>
      <c r="E159" s="722"/>
      <c r="F159" s="722"/>
      <c r="G159" s="722"/>
      <c r="H159" s="722"/>
      <c r="I159" s="722"/>
      <c r="J159" s="722"/>
      <c r="K159" s="722"/>
      <c r="L159" s="722"/>
      <c r="M159" s="722"/>
      <c r="N159" s="722"/>
      <c r="O159" s="722"/>
      <c r="P159" s="722"/>
      <c r="Q159" s="722"/>
      <c r="R159" s="182"/>
    </row>
    <row r="160" spans="1:18" s="94" customFormat="1" ht="13.15" customHeight="1" x14ac:dyDescent="0.2">
      <c r="A160" s="180"/>
      <c r="B160" s="722"/>
      <c r="C160" s="722"/>
      <c r="D160" s="722"/>
      <c r="E160" s="722"/>
      <c r="F160" s="722"/>
      <c r="G160" s="722"/>
      <c r="H160" s="722"/>
      <c r="I160" s="722"/>
      <c r="J160" s="722"/>
      <c r="K160" s="722"/>
      <c r="L160" s="722"/>
      <c r="M160" s="722"/>
      <c r="N160" s="722"/>
      <c r="O160" s="722"/>
      <c r="P160" s="722"/>
      <c r="Q160" s="722"/>
      <c r="R160" s="182"/>
    </row>
    <row r="161" spans="1:20" s="94" customFormat="1" ht="13.15" customHeight="1" x14ac:dyDescent="0.2">
      <c r="A161" s="180"/>
      <c r="B161" s="722"/>
      <c r="C161" s="722"/>
      <c r="D161" s="722"/>
      <c r="E161" s="722"/>
      <c r="F161" s="722"/>
      <c r="G161" s="722"/>
      <c r="H161" s="722"/>
      <c r="I161" s="722"/>
      <c r="J161" s="722"/>
      <c r="K161" s="722"/>
      <c r="L161" s="722"/>
      <c r="M161" s="722"/>
      <c r="N161" s="722"/>
      <c r="O161" s="722"/>
      <c r="P161" s="722"/>
      <c r="Q161" s="722"/>
      <c r="R161" s="182"/>
    </row>
    <row r="162" spans="1:20" s="94" customFormat="1" ht="13.15" customHeight="1" x14ac:dyDescent="0.2">
      <c r="A162" s="180"/>
      <c r="B162" s="722"/>
      <c r="C162" s="722"/>
      <c r="D162" s="722"/>
      <c r="E162" s="722"/>
      <c r="F162" s="722"/>
      <c r="G162" s="722"/>
      <c r="H162" s="722"/>
      <c r="I162" s="722"/>
      <c r="J162" s="722"/>
      <c r="K162" s="722"/>
      <c r="L162" s="722"/>
      <c r="M162" s="722"/>
      <c r="N162" s="722"/>
      <c r="O162" s="722"/>
      <c r="P162" s="722"/>
      <c r="Q162" s="722"/>
      <c r="R162" s="182"/>
    </row>
    <row r="163" spans="1:20" s="94" customFormat="1" ht="13.15" customHeight="1" x14ac:dyDescent="0.2">
      <c r="A163" s="180"/>
      <c r="B163" s="722"/>
      <c r="C163" s="722"/>
      <c r="D163" s="722"/>
      <c r="E163" s="722"/>
      <c r="F163" s="722"/>
      <c r="G163" s="722"/>
      <c r="H163" s="722"/>
      <c r="I163" s="722"/>
      <c r="J163" s="722"/>
      <c r="K163" s="722"/>
      <c r="L163" s="722"/>
      <c r="M163" s="722"/>
      <c r="N163" s="722"/>
      <c r="O163" s="722"/>
      <c r="P163" s="722"/>
      <c r="Q163" s="722"/>
      <c r="R163" s="182"/>
    </row>
    <row r="164" spans="1:20" s="94" customFormat="1" ht="13.15" customHeight="1" x14ac:dyDescent="0.2">
      <c r="A164" s="180"/>
      <c r="B164" s="721" t="str">
        <f>'N1'!$M$1</f>
        <v>VENDA AUTORIZADA</v>
      </c>
      <c r="C164" s="721"/>
      <c r="D164" s="721"/>
      <c r="E164" s="721"/>
      <c r="F164" s="721"/>
      <c r="G164" s="721"/>
      <c r="H164" s="721"/>
      <c r="I164" s="721"/>
      <c r="J164" s="721"/>
      <c r="K164" s="721"/>
      <c r="L164" s="721"/>
      <c r="M164" s="721"/>
      <c r="N164" s="186"/>
      <c r="O164" s="186"/>
      <c r="P164" s="186"/>
      <c r="Q164" s="186"/>
      <c r="R164" s="182"/>
    </row>
    <row r="165" spans="1:20" s="94" customFormat="1" ht="13.15" customHeight="1" x14ac:dyDescent="0.2">
      <c r="A165" s="180"/>
      <c r="B165" s="723" t="str">
        <f>'N2'!$A$153</f>
        <v>Nas feiras de público e nas feiras mistas (de profissionais e público) a venda directa, com entrega imediata dos produtos aos visitantes, está autorizada, podendo a organização, se assim o entender, implementar mecanismos de controle da sua saída.</v>
      </c>
      <c r="C165" s="723"/>
      <c r="D165" s="723"/>
      <c r="E165" s="723"/>
      <c r="F165" s="723"/>
      <c r="G165" s="723"/>
      <c r="H165" s="723"/>
      <c r="I165" s="723"/>
      <c r="J165" s="723"/>
      <c r="K165" s="723"/>
      <c r="L165" s="723"/>
      <c r="M165" s="723"/>
      <c r="N165" s="723"/>
      <c r="O165" s="723"/>
      <c r="P165" s="723"/>
      <c r="Q165" s="723"/>
      <c r="R165" s="182"/>
    </row>
    <row r="166" spans="1:20" s="94" customFormat="1" ht="13.15" customHeight="1" x14ac:dyDescent="0.2">
      <c r="A166" s="180"/>
      <c r="B166" s="723"/>
      <c r="C166" s="723"/>
      <c r="D166" s="723"/>
      <c r="E166" s="723"/>
      <c r="F166" s="723"/>
      <c r="G166" s="723"/>
      <c r="H166" s="723"/>
      <c r="I166" s="723"/>
      <c r="J166" s="723"/>
      <c r="K166" s="723"/>
      <c r="L166" s="723"/>
      <c r="M166" s="723"/>
      <c r="N166" s="723"/>
      <c r="O166" s="723"/>
      <c r="P166" s="723"/>
      <c r="Q166" s="723"/>
      <c r="R166" s="182"/>
      <c r="T166" s="181"/>
    </row>
    <row r="167" spans="1:20" s="94" customFormat="1" ht="13.15" customHeight="1" x14ac:dyDescent="0.2">
      <c r="A167" s="180"/>
      <c r="B167" s="186"/>
      <c r="C167" s="186"/>
      <c r="D167" s="186"/>
      <c r="E167" s="186"/>
      <c r="F167" s="186"/>
      <c r="G167" s="186"/>
      <c r="H167" s="186"/>
      <c r="I167" s="186"/>
      <c r="J167" s="186"/>
      <c r="K167" s="186"/>
      <c r="L167" s="186"/>
      <c r="M167" s="186"/>
      <c r="N167" s="186"/>
      <c r="O167" s="186"/>
      <c r="P167" s="186"/>
      <c r="Q167" s="186"/>
      <c r="R167" s="182"/>
      <c r="T167" s="181"/>
    </row>
    <row r="168" spans="1:20" s="94" customFormat="1" ht="13.15" customHeight="1" thickBot="1" x14ac:dyDescent="0.25">
      <c r="A168" s="208"/>
      <c r="B168" s="257"/>
      <c r="C168" s="257"/>
      <c r="D168" s="257"/>
      <c r="E168" s="257"/>
      <c r="F168" s="257"/>
      <c r="G168" s="257"/>
      <c r="H168" s="257"/>
      <c r="I168" s="257"/>
      <c r="J168" s="257"/>
      <c r="K168" s="257"/>
      <c r="L168" s="257"/>
      <c r="M168" s="257"/>
      <c r="N168" s="257"/>
      <c r="O168" s="257"/>
      <c r="P168" s="257"/>
      <c r="Q168" s="257"/>
      <c r="R168" s="214"/>
      <c r="T168" s="181"/>
    </row>
    <row r="169" spans="1:20" s="94" customFormat="1" ht="13.15" customHeight="1" x14ac:dyDescent="0.2">
      <c r="A169" s="215"/>
      <c r="B169" s="258"/>
      <c r="C169" s="258"/>
      <c r="D169" s="258"/>
      <c r="E169" s="258"/>
      <c r="F169" s="258"/>
      <c r="G169" s="258"/>
      <c r="H169" s="258"/>
      <c r="I169" s="258"/>
      <c r="J169" s="258"/>
      <c r="K169" s="258"/>
      <c r="L169" s="258"/>
      <c r="M169" s="258"/>
      <c r="N169" s="258"/>
      <c r="O169" s="258"/>
      <c r="P169" s="258"/>
      <c r="Q169" s="255" t="s">
        <v>288</v>
      </c>
      <c r="R169" s="223"/>
    </row>
    <row r="170" spans="1:20" s="94" customFormat="1" ht="13.15" customHeight="1" x14ac:dyDescent="0.2">
      <c r="A170" s="180"/>
      <c r="B170" s="721" t="str">
        <f>'N1'!$I$26</f>
        <v>STAND PRÓPRIO</v>
      </c>
      <c r="C170" s="721"/>
      <c r="D170" s="721"/>
      <c r="E170" s="721"/>
      <c r="F170" s="721"/>
      <c r="G170" s="721"/>
      <c r="H170" s="721"/>
      <c r="I170" s="721"/>
      <c r="J170" s="721"/>
      <c r="K170" s="721"/>
      <c r="L170" s="721"/>
      <c r="M170" s="721"/>
      <c r="O170" s="502" t="s">
        <v>289</v>
      </c>
      <c r="P170" s="554"/>
      <c r="R170" s="182"/>
    </row>
    <row r="171" spans="1:20" s="94" customFormat="1" ht="13.15" customHeight="1" x14ac:dyDescent="0.2">
      <c r="A171" s="180"/>
      <c r="B171" s="204" t="str">
        <f>'N1'!$I$1</f>
        <v>TAXA DE MONTAGEM DE STANDS</v>
      </c>
      <c r="G171" s="259"/>
      <c r="H171" s="259"/>
      <c r="I171" s="259"/>
      <c r="J171" s="260"/>
      <c r="K171" s="260"/>
      <c r="R171" s="182"/>
    </row>
    <row r="172" spans="1:20" s="94" customFormat="1" ht="13.15" customHeight="1" x14ac:dyDescent="0.2">
      <c r="A172" s="180"/>
      <c r="B172" s="198" t="s">
        <v>275</v>
      </c>
      <c r="C172" s="94" t="str">
        <f>'N2'!$A$158</f>
        <v>Às Empresas de Montagem de Stands, a FIL cobra uma taxa de 2,00 €/m2. Deverá ser totalmente liquidada antes do início da montagem.</v>
      </c>
      <c r="R172" s="182"/>
    </row>
    <row r="173" spans="1:20" s="94" customFormat="1" ht="13.15" customHeight="1" x14ac:dyDescent="0.2">
      <c r="A173" s="180"/>
      <c r="B173" s="198" t="s">
        <v>275</v>
      </c>
      <c r="C173" s="723" t="str">
        <f>'N2'!$A$163</f>
        <v>Às Empresas envolvidas em trabalhos de montagem e de decoração é exigida a sua credenciação prévia, que prevê a apresentação da apólice de seguro de Responsabilidade Civil e Profissional, cobrindo danos causados nas instalações ou a terceiros e eventuais prejuízos por paralisação das actividades da FIL, no montante de 1 000 000€.</v>
      </c>
      <c r="D173" s="723"/>
      <c r="E173" s="723"/>
      <c r="F173" s="723"/>
      <c r="G173" s="723"/>
      <c r="H173" s="723"/>
      <c r="I173" s="723"/>
      <c r="J173" s="723"/>
      <c r="K173" s="723"/>
      <c r="L173" s="723"/>
      <c r="M173" s="723"/>
      <c r="N173" s="723"/>
      <c r="O173" s="723"/>
      <c r="P173" s="723"/>
      <c r="Q173" s="723"/>
      <c r="R173" s="182"/>
    </row>
    <row r="174" spans="1:20" s="94" customFormat="1" ht="13.15" customHeight="1" x14ac:dyDescent="0.2">
      <c r="A174" s="180"/>
      <c r="B174" s="189"/>
      <c r="C174" s="723"/>
      <c r="D174" s="723"/>
      <c r="E174" s="723"/>
      <c r="F174" s="723"/>
      <c r="G174" s="723"/>
      <c r="H174" s="723"/>
      <c r="I174" s="723"/>
      <c r="J174" s="723"/>
      <c r="K174" s="723"/>
      <c r="L174" s="723"/>
      <c r="M174" s="723"/>
      <c r="N174" s="723"/>
      <c r="O174" s="723"/>
      <c r="P174" s="723"/>
      <c r="Q174" s="723"/>
      <c r="R174" s="182"/>
    </row>
    <row r="175" spans="1:20" s="94" customFormat="1" ht="13.15" customHeight="1" x14ac:dyDescent="0.2">
      <c r="A175" s="180"/>
      <c r="B175" s="189"/>
      <c r="C175" s="723"/>
      <c r="D175" s="723"/>
      <c r="E175" s="723"/>
      <c r="F175" s="723"/>
      <c r="G175" s="723"/>
      <c r="H175" s="723"/>
      <c r="I175" s="723"/>
      <c r="J175" s="723"/>
      <c r="K175" s="723"/>
      <c r="L175" s="723"/>
      <c r="M175" s="723"/>
      <c r="N175" s="723"/>
      <c r="O175" s="723"/>
      <c r="P175" s="723"/>
      <c r="Q175" s="723"/>
      <c r="R175" s="182"/>
    </row>
    <row r="176" spans="1:20" s="94" customFormat="1" ht="13.15" customHeight="1" x14ac:dyDescent="0.2">
      <c r="A176" s="180"/>
      <c r="B176" s="204" t="str">
        <f>'N1'!$G$11</f>
        <v>APROVAÇÃO DE STANDS</v>
      </c>
      <c r="R176" s="182"/>
    </row>
    <row r="177" spans="1:18" s="94" customFormat="1" ht="13.15" customHeight="1" x14ac:dyDescent="0.2">
      <c r="A177" s="180"/>
      <c r="B177" s="204"/>
      <c r="C177" s="261" t="str">
        <f>'N1'!$C$33</f>
        <v>Enviar para:</v>
      </c>
      <c r="E177" s="727" t="s">
        <v>290</v>
      </c>
      <c r="F177" s="727"/>
      <c r="G177" s="727"/>
      <c r="H177" s="727"/>
      <c r="I177" s="727"/>
      <c r="J177" s="727"/>
      <c r="K177" s="197"/>
      <c r="L177" s="728" t="s">
        <v>291</v>
      </c>
      <c r="M177" s="728"/>
      <c r="N177" s="94" t="s">
        <v>292</v>
      </c>
      <c r="R177" s="182"/>
    </row>
    <row r="178" spans="1:18" s="94" customFormat="1" ht="13.15" customHeight="1" x14ac:dyDescent="0.2">
      <c r="A178" s="180"/>
      <c r="B178" s="262" t="s">
        <v>293</v>
      </c>
      <c r="C178" s="723" t="str">
        <f>'N2'!$A$168</f>
        <v>Os projectos deverão ser enviados para Aprovação dos Serviços Técnicos da FIL até 30 dias antes do início da montagem ou até 24 horas após a entrega da Requisição de Participação, caso este prazo seja inferior.</v>
      </c>
      <c r="D178" s="723"/>
      <c r="E178" s="723"/>
      <c r="F178" s="723"/>
      <c r="G178" s="723"/>
      <c r="H178" s="723"/>
      <c r="I178" s="723"/>
      <c r="J178" s="723"/>
      <c r="K178" s="723"/>
      <c r="L178" s="723"/>
      <c r="M178" s="723"/>
      <c r="N178" s="723"/>
      <c r="O178" s="723"/>
      <c r="P178" s="723"/>
      <c r="Q178" s="723"/>
      <c r="R178" s="182"/>
    </row>
    <row r="179" spans="1:18" s="94" customFormat="1" ht="13.15" customHeight="1" x14ac:dyDescent="0.2">
      <c r="A179" s="180"/>
      <c r="B179" s="192"/>
      <c r="C179" s="723"/>
      <c r="D179" s="723"/>
      <c r="E179" s="723"/>
      <c r="F179" s="723"/>
      <c r="G179" s="723"/>
      <c r="H179" s="723"/>
      <c r="I179" s="723"/>
      <c r="J179" s="723"/>
      <c r="K179" s="723"/>
      <c r="L179" s="723"/>
      <c r="M179" s="723"/>
      <c r="N179" s="723"/>
      <c r="O179" s="723"/>
      <c r="P179" s="723"/>
      <c r="Q179" s="723"/>
      <c r="R179" s="182"/>
    </row>
    <row r="180" spans="1:18" s="94" customFormat="1" ht="13.15" customHeight="1" x14ac:dyDescent="0.2">
      <c r="A180" s="180"/>
      <c r="B180" s="263" t="s">
        <v>294</v>
      </c>
      <c r="C180" s="192" t="str">
        <f>'N2'!$A$173</f>
        <v>Os Projectos que derem entrada nos serviços após esta data pagarão uma taxa de análise de 0,50 €/m2.</v>
      </c>
      <c r="D180" s="192"/>
      <c r="E180" s="192"/>
      <c r="F180" s="192"/>
      <c r="G180" s="192"/>
      <c r="H180" s="192"/>
      <c r="I180" s="192"/>
      <c r="J180" s="192"/>
      <c r="K180" s="192"/>
      <c r="L180" s="192"/>
      <c r="M180" s="192"/>
      <c r="N180" s="192"/>
      <c r="R180" s="182"/>
    </row>
    <row r="181" spans="1:18" s="94" customFormat="1" ht="13.15" customHeight="1" x14ac:dyDescent="0.2">
      <c r="A181" s="180"/>
      <c r="B181" s="263" t="s">
        <v>295</v>
      </c>
      <c r="C181" s="723" t="str">
        <f>'N2'!$A$178</f>
        <v>Os Stands já em montagem, sem projecto enviado para Aprovação pagarão um custo de avaliação de 3,00 €/m2, sendo que no caso de não cumprirem as regras definidas, a FIL não autorizará a continuação da sua construção, não havendo lugar a qualquer devolução dos pagamentos devidos pela participação na feira.</v>
      </c>
      <c r="D181" s="723"/>
      <c r="E181" s="723"/>
      <c r="F181" s="723"/>
      <c r="G181" s="723"/>
      <c r="H181" s="723"/>
      <c r="I181" s="723"/>
      <c r="J181" s="723"/>
      <c r="K181" s="723"/>
      <c r="L181" s="723"/>
      <c r="M181" s="723"/>
      <c r="N181" s="723"/>
      <c r="O181" s="723"/>
      <c r="P181" s="723"/>
      <c r="Q181" s="723"/>
      <c r="R181" s="182"/>
    </row>
    <row r="182" spans="1:18" s="94" customFormat="1" ht="13.15" customHeight="1" x14ac:dyDescent="0.2">
      <c r="A182" s="180"/>
      <c r="B182" s="192"/>
      <c r="C182" s="723"/>
      <c r="D182" s="723"/>
      <c r="E182" s="723"/>
      <c r="F182" s="723"/>
      <c r="G182" s="723"/>
      <c r="H182" s="723"/>
      <c r="I182" s="723"/>
      <c r="J182" s="723"/>
      <c r="K182" s="723"/>
      <c r="L182" s="723"/>
      <c r="M182" s="723"/>
      <c r="N182" s="723"/>
      <c r="O182" s="723"/>
      <c r="P182" s="723"/>
      <c r="Q182" s="723"/>
      <c r="R182" s="182"/>
    </row>
    <row r="183" spans="1:18" s="94" customFormat="1" ht="13.15" customHeight="1" x14ac:dyDescent="0.2">
      <c r="A183" s="180"/>
      <c r="B183" s="192"/>
      <c r="C183" s="723"/>
      <c r="D183" s="723"/>
      <c r="E183" s="723"/>
      <c r="F183" s="723"/>
      <c r="G183" s="723"/>
      <c r="H183" s="723"/>
      <c r="I183" s="723"/>
      <c r="J183" s="723"/>
      <c r="K183" s="723"/>
      <c r="L183" s="723"/>
      <c r="M183" s="723"/>
      <c r="N183" s="723"/>
      <c r="O183" s="723"/>
      <c r="P183" s="723"/>
      <c r="Q183" s="723"/>
      <c r="R183" s="182"/>
    </row>
    <row r="184" spans="1:18" s="94" customFormat="1" ht="13.15" customHeight="1" x14ac:dyDescent="0.2">
      <c r="A184" s="180"/>
      <c r="B184" s="187" t="str">
        <f>'N1'!$M$16</f>
        <v>ALTURAS DE ELEMENTOS CONSTRUTIVOS DE STANDS</v>
      </c>
      <c r="R184" s="182"/>
    </row>
    <row r="185" spans="1:18" s="94" customFormat="1" ht="13.15" customHeight="1" x14ac:dyDescent="0.2">
      <c r="A185" s="180"/>
      <c r="B185" s="723" t="str">
        <f>'N2'!$A$183</f>
        <v>ALTURA MÍNIMA: A estabelecida para a decoração tipo da Feira: 3m
ALTURA MÁXIMA de construção a partir do solo ou de paredes suspensas: 6m</v>
      </c>
      <c r="C185" s="723"/>
      <c r="D185" s="723"/>
      <c r="E185" s="723"/>
      <c r="F185" s="723"/>
      <c r="G185" s="723"/>
      <c r="H185" s="723"/>
      <c r="I185" s="723"/>
      <c r="J185" s="723"/>
      <c r="K185" s="723"/>
      <c r="L185" s="723"/>
      <c r="M185" s="723"/>
      <c r="N185" s="723"/>
      <c r="O185" s="723"/>
      <c r="P185" s="723"/>
      <c r="Q185" s="723"/>
      <c r="R185" s="182"/>
    </row>
    <row r="186" spans="1:18" s="94" customFormat="1" ht="13.15" customHeight="1" x14ac:dyDescent="0.2">
      <c r="A186" s="180"/>
      <c r="B186" s="723"/>
      <c r="C186" s="723"/>
      <c r="D186" s="723"/>
      <c r="E186" s="723"/>
      <c r="F186" s="723"/>
      <c r="G186" s="723"/>
      <c r="H186" s="723"/>
      <c r="I186" s="723"/>
      <c r="J186" s="723"/>
      <c r="K186" s="723"/>
      <c r="L186" s="723"/>
      <c r="M186" s="723"/>
      <c r="N186" s="723"/>
      <c r="O186" s="723"/>
      <c r="P186" s="723"/>
      <c r="Q186" s="723"/>
      <c r="R186" s="182"/>
    </row>
    <row r="187" spans="1:18" s="94" customFormat="1" ht="13.15" customHeight="1" x14ac:dyDescent="0.2">
      <c r="A187" s="180"/>
      <c r="B187" s="187" t="str">
        <f>'N1'!$O$1</f>
        <v>ELEMENTOS SUSPENSOS</v>
      </c>
      <c r="R187" s="182"/>
    </row>
    <row r="188" spans="1:18" s="94" customFormat="1" ht="13.15" customHeight="1" x14ac:dyDescent="0.2">
      <c r="A188" s="180"/>
      <c r="B188" s="723" t="str">
        <f>'N2'!$A$188</f>
        <v>A suspensão de Iluminação ou de Elementos Decorativos, entre os 6m e no máximo, até aos 8m de altura é permitida, mediante aprovação e sujeita a custos conforme tabela. Esta suspensão deve apresentar descontinuidade relativamente às paredes do Stand.</v>
      </c>
      <c r="C188" s="723"/>
      <c r="D188" s="723"/>
      <c r="E188" s="723"/>
      <c r="F188" s="723"/>
      <c r="G188" s="723"/>
      <c r="H188" s="723"/>
      <c r="I188" s="723"/>
      <c r="J188" s="723"/>
      <c r="K188" s="723"/>
      <c r="L188" s="723"/>
      <c r="M188" s="723"/>
      <c r="N188" s="723"/>
      <c r="O188" s="723"/>
      <c r="P188" s="723"/>
      <c r="Q188" s="723"/>
      <c r="R188" s="182"/>
    </row>
    <row r="189" spans="1:18" s="94" customFormat="1" ht="13.15" customHeight="1" x14ac:dyDescent="0.2">
      <c r="A189" s="180"/>
      <c r="B189" s="723"/>
      <c r="C189" s="723"/>
      <c r="D189" s="723"/>
      <c r="E189" s="723"/>
      <c r="F189" s="723"/>
      <c r="G189" s="723"/>
      <c r="H189" s="723"/>
      <c r="I189" s="723"/>
      <c r="J189" s="723"/>
      <c r="K189" s="723"/>
      <c r="L189" s="723"/>
      <c r="M189" s="723"/>
      <c r="N189" s="723"/>
      <c r="O189" s="723"/>
      <c r="P189" s="723"/>
      <c r="Q189" s="723"/>
      <c r="R189" s="182"/>
    </row>
    <row r="190" spans="1:18" s="94" customFormat="1" ht="13.15" customHeight="1" x14ac:dyDescent="0.2">
      <c r="A190" s="180"/>
      <c r="B190" s="187" t="str">
        <f>'N1'!$E$31</f>
        <v>FRENTES</v>
      </c>
      <c r="C190" s="186"/>
      <c r="D190" s="186"/>
      <c r="E190" s="186"/>
      <c r="F190" s="186"/>
      <c r="G190" s="186"/>
      <c r="H190" s="186"/>
      <c r="I190" s="186"/>
      <c r="J190" s="186"/>
      <c r="K190" s="186"/>
      <c r="L190" s="186"/>
      <c r="M190" s="186"/>
      <c r="N190" s="186"/>
      <c r="O190" s="186"/>
      <c r="P190" s="186"/>
      <c r="Q190" s="186"/>
      <c r="R190" s="182"/>
    </row>
    <row r="191" spans="1:18" s="94" customFormat="1" ht="13.15" customHeight="1" x14ac:dyDescent="0.2">
      <c r="A191" s="180"/>
      <c r="B191" s="198" t="s">
        <v>275</v>
      </c>
      <c r="C191" s="723" t="str">
        <f>'N2'!$A$193</f>
        <v>As frentes devem ter uma abertura que permita a entrada e saida de visitantes sem constrangimentos;
A partir dos 4m de altura deverá o expositor recuar nas frentes, 0,50m, por cada metro de altura adicional.</v>
      </c>
      <c r="D191" s="723"/>
      <c r="E191" s="723"/>
      <c r="F191" s="723"/>
      <c r="G191" s="723"/>
      <c r="H191" s="723"/>
      <c r="I191" s="723"/>
      <c r="J191" s="723"/>
      <c r="K191" s="723"/>
      <c r="L191" s="723"/>
      <c r="M191" s="723"/>
      <c r="N191" s="723"/>
      <c r="O191" s="723"/>
      <c r="P191" s="723"/>
      <c r="Q191" s="723"/>
      <c r="R191" s="182"/>
    </row>
    <row r="192" spans="1:18" s="94" customFormat="1" ht="13.15" customHeight="1" x14ac:dyDescent="0.2">
      <c r="A192" s="180"/>
      <c r="B192" s="198" t="s">
        <v>275</v>
      </c>
      <c r="C192" s="723"/>
      <c r="D192" s="723"/>
      <c r="E192" s="723"/>
      <c r="F192" s="723"/>
      <c r="G192" s="723"/>
      <c r="H192" s="723"/>
      <c r="I192" s="723"/>
      <c r="J192" s="723"/>
      <c r="K192" s="723"/>
      <c r="L192" s="723"/>
      <c r="M192" s="723"/>
      <c r="N192" s="723"/>
      <c r="O192" s="723"/>
      <c r="P192" s="723"/>
      <c r="Q192" s="723"/>
      <c r="R192" s="182"/>
    </row>
    <row r="193" spans="1:18" s="94" customFormat="1" ht="13.15" customHeight="1" x14ac:dyDescent="0.2">
      <c r="A193" s="180"/>
      <c r="B193" s="204" t="str">
        <f>'N1'!$O$26</f>
        <v>PAREDES CONFINANTES COM OUTROS STANDS</v>
      </c>
      <c r="C193" s="186"/>
      <c r="D193" s="186"/>
      <c r="E193" s="186"/>
      <c r="F193" s="186"/>
      <c r="G193" s="186"/>
      <c r="H193" s="186"/>
      <c r="I193" s="186"/>
      <c r="J193" s="186"/>
      <c r="K193" s="186"/>
      <c r="L193" s="186"/>
      <c r="M193" s="186"/>
      <c r="N193" s="186"/>
      <c r="O193" s="186"/>
      <c r="P193" s="186"/>
      <c r="Q193" s="186"/>
      <c r="R193" s="182"/>
    </row>
    <row r="194" spans="1:18" s="94" customFormat="1" ht="13.15" customHeight="1" x14ac:dyDescent="0.2">
      <c r="A194" s="180"/>
      <c r="B194" s="198" t="s">
        <v>275</v>
      </c>
      <c r="C194" s="723" t="str">
        <f>'N2'!$A$198</f>
        <v>Acima da altura mínima o expositor é obrigado a garantir um acabamento das paredes exteriores do stand de qualidade idêntica ao das paredes interiores e manter o equilíbrio estético com as paredes dos Stands confinantes;</v>
      </c>
      <c r="D194" s="723"/>
      <c r="E194" s="723"/>
      <c r="F194" s="723"/>
      <c r="G194" s="723"/>
      <c r="H194" s="723"/>
      <c r="I194" s="723"/>
      <c r="J194" s="723"/>
      <c r="K194" s="723"/>
      <c r="L194" s="723"/>
      <c r="M194" s="723"/>
      <c r="N194" s="723"/>
      <c r="O194" s="723"/>
      <c r="P194" s="723"/>
      <c r="Q194" s="723"/>
      <c r="R194" s="182"/>
    </row>
    <row r="195" spans="1:18" s="94" customFormat="1" ht="13.15" customHeight="1" x14ac:dyDescent="0.2">
      <c r="A195" s="180"/>
      <c r="C195" s="723"/>
      <c r="D195" s="723"/>
      <c r="E195" s="723"/>
      <c r="F195" s="723"/>
      <c r="G195" s="723"/>
      <c r="H195" s="723"/>
      <c r="I195" s="723"/>
      <c r="J195" s="723"/>
      <c r="K195" s="723"/>
      <c r="L195" s="723"/>
      <c r="M195" s="723"/>
      <c r="N195" s="723"/>
      <c r="O195" s="723"/>
      <c r="P195" s="723"/>
      <c r="Q195" s="723"/>
      <c r="R195" s="182"/>
    </row>
    <row r="196" spans="1:18" s="94" customFormat="1" ht="13.15" customHeight="1" x14ac:dyDescent="0.2">
      <c r="A196" s="180"/>
      <c r="B196" s="198" t="s">
        <v>275</v>
      </c>
      <c r="C196" s="723" t="str">
        <f>'N2'!$A$203</f>
        <v>Este equilíbrio estético, no que se refere ao acabamento exterior das paredes, deve ser assegurado por contacto directo com os expositores confinantes, sendo a FIL mantida informada desses contactos. Em casos de não entendimento entre expositores, a FIL fixará a solução a adoptar.</v>
      </c>
      <c r="D196" s="723"/>
      <c r="E196" s="723"/>
      <c r="F196" s="723"/>
      <c r="G196" s="723"/>
      <c r="H196" s="723"/>
      <c r="I196" s="723"/>
      <c r="J196" s="723"/>
      <c r="K196" s="723"/>
      <c r="L196" s="723"/>
      <c r="M196" s="723"/>
      <c r="N196" s="723"/>
      <c r="O196" s="723"/>
      <c r="P196" s="723"/>
      <c r="Q196" s="723"/>
      <c r="R196" s="182"/>
    </row>
    <row r="197" spans="1:18" s="94" customFormat="1" ht="13.15" customHeight="1" x14ac:dyDescent="0.2">
      <c r="A197" s="180"/>
      <c r="B197" s="181"/>
      <c r="C197" s="723"/>
      <c r="D197" s="723"/>
      <c r="E197" s="723"/>
      <c r="F197" s="723"/>
      <c r="G197" s="723"/>
      <c r="H197" s="723"/>
      <c r="I197" s="723"/>
      <c r="J197" s="723"/>
      <c r="K197" s="723"/>
      <c r="L197" s="723"/>
      <c r="M197" s="723"/>
      <c r="N197" s="723"/>
      <c r="O197" s="723"/>
      <c r="P197" s="723"/>
      <c r="Q197" s="723"/>
      <c r="R197" s="182"/>
    </row>
    <row r="198" spans="1:18" s="94" customFormat="1" ht="13.15" customHeight="1" x14ac:dyDescent="0.2">
      <c r="A198" s="180"/>
      <c r="B198" s="198" t="s">
        <v>275</v>
      </c>
      <c r="C198" s="723" t="str">
        <f>'N2'!$A$208</f>
        <v>Caso os Stands não tenham sido aprovados antes da montagem o Expositor pode ser obrigado tomar as medidas que lhe sejam impostas pela FIL, designadamente reduzir a altura do Stand e/ou a assegurar o devido acabamento, decorrendo os custos inerentes por sua conta, incluindo os relativos á aprovação do Stand.</v>
      </c>
      <c r="D198" s="723"/>
      <c r="E198" s="723"/>
      <c r="F198" s="723"/>
      <c r="G198" s="723"/>
      <c r="H198" s="723"/>
      <c r="I198" s="723"/>
      <c r="J198" s="723"/>
      <c r="K198" s="723"/>
      <c r="L198" s="723"/>
      <c r="M198" s="723"/>
      <c r="N198" s="723"/>
      <c r="O198" s="723"/>
      <c r="P198" s="723"/>
      <c r="Q198" s="723"/>
      <c r="R198" s="182"/>
    </row>
    <row r="199" spans="1:18" s="94" customFormat="1" ht="13.15" customHeight="1" x14ac:dyDescent="0.2">
      <c r="A199" s="180"/>
      <c r="B199" s="198"/>
      <c r="C199" s="723"/>
      <c r="D199" s="723"/>
      <c r="E199" s="723"/>
      <c r="F199" s="723"/>
      <c r="G199" s="723"/>
      <c r="H199" s="723"/>
      <c r="I199" s="723"/>
      <c r="J199" s="723"/>
      <c r="K199" s="723"/>
      <c r="L199" s="723"/>
      <c r="M199" s="723"/>
      <c r="N199" s="723"/>
      <c r="O199" s="723"/>
      <c r="P199" s="723"/>
      <c r="Q199" s="723"/>
      <c r="R199" s="182"/>
    </row>
    <row r="200" spans="1:18" s="94" customFormat="1" ht="13.15" customHeight="1" x14ac:dyDescent="0.2">
      <c r="A200" s="180"/>
      <c r="B200" s="181"/>
      <c r="C200" s="723"/>
      <c r="D200" s="723"/>
      <c r="E200" s="723"/>
      <c r="F200" s="723"/>
      <c r="G200" s="723"/>
      <c r="H200" s="723"/>
      <c r="I200" s="723"/>
      <c r="J200" s="723"/>
      <c r="K200" s="723"/>
      <c r="L200" s="723"/>
      <c r="M200" s="723"/>
      <c r="N200" s="723"/>
      <c r="O200" s="723"/>
      <c r="P200" s="723"/>
      <c r="Q200" s="723"/>
      <c r="R200" s="182"/>
    </row>
    <row r="201" spans="1:18" s="94" customFormat="1" ht="13.15" customHeight="1" x14ac:dyDescent="0.2">
      <c r="A201" s="180"/>
      <c r="B201" s="187" t="str">
        <f>'N1'!$M$51</f>
        <v>PAREDES CONFINANTES COM PAREDES DOS PAVILHÕES</v>
      </c>
      <c r="R201" s="182"/>
    </row>
    <row r="202" spans="1:18" s="94" customFormat="1" ht="13.15" customHeight="1" x14ac:dyDescent="0.2">
      <c r="A202" s="180"/>
      <c r="B202" s="94" t="str">
        <f>'N1'!$M$56</f>
        <v>A altura máxima permitida é de 6 metros.</v>
      </c>
      <c r="R202" s="182"/>
    </row>
    <row r="203" spans="1:18" s="94" customFormat="1" ht="13.15" customHeight="1" x14ac:dyDescent="0.2">
      <c r="A203" s="180"/>
      <c r="B203" s="187" t="str">
        <f>'N1'!$M$21</f>
        <v>CONTEÚDOS OBRIGATÓRIOS PARA ANÁLISE E APROVAÇÃO DE PROJECTOS:</v>
      </c>
      <c r="R203" s="182"/>
    </row>
    <row r="204" spans="1:18" s="192" customFormat="1" ht="13.15" customHeight="1" x14ac:dyDescent="0.2">
      <c r="A204" s="555"/>
      <c r="B204" s="723" t="str">
        <f>'N2'!$A$218</f>
        <v>A)  Pelo menos 2 vistas tridimensionais do stand;
B)  Plantas e alçados em desenho cotado com indicação das cotas nas peças desenhadas;
C)  Indicação expressa do responsável técnico (Nome, Função e Contacto) que se responsabiliza pela solidez construtiva do projecto;
D)  Em caso de suspensões deverá ser igualmente enviada a localização das mesmas sobre o Stand e respectivos pesos.</v>
      </c>
      <c r="C204" s="723"/>
      <c r="D204" s="723"/>
      <c r="E204" s="723"/>
      <c r="F204" s="723"/>
      <c r="G204" s="723"/>
      <c r="H204" s="723"/>
      <c r="I204" s="723"/>
      <c r="J204" s="723"/>
      <c r="K204" s="723"/>
      <c r="L204" s="723"/>
      <c r="M204" s="723"/>
      <c r="N204" s="723"/>
      <c r="O204" s="723"/>
      <c r="P204" s="723"/>
      <c r="Q204" s="723"/>
      <c r="R204" s="556"/>
    </row>
    <row r="205" spans="1:18" s="192" customFormat="1" ht="13.15" customHeight="1" x14ac:dyDescent="0.2">
      <c r="A205" s="555"/>
      <c r="B205" s="723"/>
      <c r="C205" s="723"/>
      <c r="D205" s="723"/>
      <c r="E205" s="723"/>
      <c r="F205" s="723"/>
      <c r="G205" s="723"/>
      <c r="H205" s="723"/>
      <c r="I205" s="723"/>
      <c r="J205" s="723"/>
      <c r="K205" s="723"/>
      <c r="L205" s="723"/>
      <c r="M205" s="723"/>
      <c r="N205" s="723"/>
      <c r="O205" s="723"/>
      <c r="P205" s="723"/>
      <c r="Q205" s="723"/>
      <c r="R205" s="556"/>
    </row>
    <row r="206" spans="1:18" s="192" customFormat="1" ht="13.15" customHeight="1" x14ac:dyDescent="0.2">
      <c r="A206" s="555"/>
      <c r="B206" s="723"/>
      <c r="C206" s="723"/>
      <c r="D206" s="723"/>
      <c r="E206" s="723"/>
      <c r="F206" s="723"/>
      <c r="G206" s="723"/>
      <c r="H206" s="723"/>
      <c r="I206" s="723"/>
      <c r="J206" s="723"/>
      <c r="K206" s="723"/>
      <c r="L206" s="723"/>
      <c r="M206" s="723"/>
      <c r="N206" s="723"/>
      <c r="O206" s="723"/>
      <c r="P206" s="723"/>
      <c r="Q206" s="723"/>
      <c r="R206" s="556"/>
    </row>
    <row r="207" spans="1:18" s="192" customFormat="1" ht="13.15" customHeight="1" x14ac:dyDescent="0.2">
      <c r="A207" s="555"/>
      <c r="B207" s="723"/>
      <c r="C207" s="723"/>
      <c r="D207" s="723"/>
      <c r="E207" s="723"/>
      <c r="F207" s="723"/>
      <c r="G207" s="723"/>
      <c r="H207" s="723"/>
      <c r="I207" s="723"/>
      <c r="J207" s="723"/>
      <c r="K207" s="723"/>
      <c r="L207" s="723"/>
      <c r="M207" s="723"/>
      <c r="N207" s="723"/>
      <c r="O207" s="723"/>
      <c r="P207" s="723"/>
      <c r="Q207" s="723"/>
      <c r="R207" s="556"/>
    </row>
    <row r="208" spans="1:18" s="94" customFormat="1" ht="13.15" customHeight="1" x14ac:dyDescent="0.2">
      <c r="A208" s="180"/>
      <c r="E208" s="197" t="str">
        <f>'N1'!$E$26</f>
        <v>SITUAÇÃO</v>
      </c>
      <c r="F208" s="197"/>
      <c r="M208" s="197" t="str">
        <f>'N1'!$I$36</f>
        <v>CUSTOS</v>
      </c>
      <c r="R208" s="182"/>
    </row>
    <row r="209" spans="1:18" s="94" customFormat="1" ht="13.15" customHeight="1" x14ac:dyDescent="0.2">
      <c r="A209" s="180"/>
      <c r="B209" s="181"/>
      <c r="C209" s="264" t="str">
        <f>'N1'!$M$26</f>
        <v>Stands Aprovados, com 1 Piso e com altura até aos 6m</v>
      </c>
      <c r="D209" s="264"/>
      <c r="E209" s="264"/>
      <c r="F209" s="264"/>
      <c r="G209" s="264"/>
      <c r="H209" s="265"/>
      <c r="I209" s="266"/>
      <c r="J209" s="267"/>
      <c r="K209" s="266"/>
      <c r="L209" s="265" t="str">
        <f>'N1'!$O$16</f>
        <v>Sem Custos Adicionais</v>
      </c>
      <c r="M209" s="266"/>
      <c r="N209" s="266"/>
      <c r="O209" s="266"/>
      <c r="P209" s="266"/>
      <c r="Q209" s="267"/>
      <c r="R209" s="182"/>
    </row>
    <row r="210" spans="1:18" s="94" customFormat="1" ht="13.15" customHeight="1" x14ac:dyDescent="0.2">
      <c r="A210" s="180"/>
      <c r="B210" s="181"/>
      <c r="C210" s="264" t="str">
        <f>'N1'!$M$31</f>
        <v>Stands Aprovados, com 2º Piso e com altura até aos 6m</v>
      </c>
      <c r="D210" s="264"/>
      <c r="E210" s="264"/>
      <c r="F210" s="264"/>
      <c r="G210" s="264"/>
      <c r="H210" s="265"/>
      <c r="I210" s="266"/>
      <c r="J210" s="267"/>
      <c r="K210" s="266"/>
      <c r="L210" s="265" t="str">
        <f>'N1'!$M$46</f>
        <v>50% do preço do 1º piso x área do 2º piso</v>
      </c>
      <c r="M210" s="266"/>
      <c r="N210" s="266"/>
      <c r="O210" s="266"/>
      <c r="P210" s="266"/>
      <c r="Q210" s="267"/>
      <c r="R210" s="182"/>
    </row>
    <row r="211" spans="1:18" s="94" customFormat="1" ht="13.15" customHeight="1" x14ac:dyDescent="0.2">
      <c r="A211" s="180"/>
      <c r="B211" s="181"/>
      <c r="C211" s="264" t="str">
        <f>'N1'!$O$11</f>
        <v>Suspensões de IIuminação Aprovadas</v>
      </c>
      <c r="D211" s="264"/>
      <c r="E211" s="264"/>
      <c r="F211" s="265"/>
      <c r="G211" s="266"/>
      <c r="H211" s="266"/>
      <c r="I211" s="266"/>
      <c r="J211" s="267"/>
      <c r="K211" s="266"/>
      <c r="L211" s="265" t="str">
        <f>'N1'!$O$21</f>
        <v>Custo dos Serviços de Suspensão</v>
      </c>
      <c r="M211" s="266"/>
      <c r="N211" s="266"/>
      <c r="O211" s="266"/>
      <c r="P211" s="266"/>
      <c r="Q211" s="267"/>
      <c r="R211" s="182"/>
    </row>
    <row r="212" spans="1:18" s="94" customFormat="1" ht="13.15" customHeight="1" x14ac:dyDescent="0.2">
      <c r="A212" s="180"/>
      <c r="B212" s="181"/>
      <c r="C212" s="264" t="str">
        <f>'N1'!$M$36</f>
        <v>Suspensões de Elementos Decorativos - Aprovadas até aos 6m</v>
      </c>
      <c r="D212" s="264"/>
      <c r="E212" s="264"/>
      <c r="F212" s="264"/>
      <c r="G212" s="264"/>
      <c r="H212" s="265"/>
      <c r="I212" s="266"/>
      <c r="J212" s="267"/>
      <c r="K212" s="266"/>
      <c r="L212" s="265" t="str">
        <f>'N1'!$O$21</f>
        <v>Custo dos Serviços de Suspensão</v>
      </c>
      <c r="M212" s="266"/>
      <c r="N212" s="266"/>
      <c r="O212" s="266"/>
      <c r="P212" s="266"/>
      <c r="Q212" s="267"/>
      <c r="R212" s="182"/>
    </row>
    <row r="213" spans="1:18" s="94" customFormat="1" ht="13.15" customHeight="1" x14ac:dyDescent="0.2">
      <c r="A213" s="180"/>
      <c r="B213" s="181"/>
      <c r="C213" s="725" t="str">
        <f>'N1'!$M$41</f>
        <v>Suspensões de Elementos Decorativos - Aprovadas  acima dos 6 m</v>
      </c>
      <c r="D213" s="725"/>
      <c r="E213" s="725"/>
      <c r="F213" s="725"/>
      <c r="G213" s="725"/>
      <c r="H213" s="725"/>
      <c r="I213" s="725"/>
      <c r="J213" s="725"/>
      <c r="K213" s="598"/>
      <c r="L213" s="726" t="str">
        <f>'N2'!$A$223</f>
        <v>Custo dos Serviços de Suspensão mais 25% do preço do m2 de espaço 1 Frente x área das faces exteriores dos elementos</v>
      </c>
      <c r="M213" s="726"/>
      <c r="N213" s="726"/>
      <c r="O213" s="726"/>
      <c r="P213" s="726"/>
      <c r="Q213" s="726"/>
      <c r="R213" s="182"/>
    </row>
    <row r="214" spans="1:18" s="94" customFormat="1" ht="13.15" customHeight="1" x14ac:dyDescent="0.2">
      <c r="A214" s="180"/>
      <c r="B214" s="181"/>
      <c r="C214" s="725"/>
      <c r="D214" s="725"/>
      <c r="E214" s="725"/>
      <c r="F214" s="725"/>
      <c r="G214" s="725"/>
      <c r="H214" s="725"/>
      <c r="I214" s="725"/>
      <c r="J214" s="725"/>
      <c r="K214" s="598"/>
      <c r="L214" s="726"/>
      <c r="M214" s="726"/>
      <c r="N214" s="726"/>
      <c r="O214" s="726"/>
      <c r="P214" s="726"/>
      <c r="Q214" s="726"/>
      <c r="R214" s="182"/>
    </row>
    <row r="215" spans="1:18" s="94" customFormat="1" ht="13.15" customHeight="1" x14ac:dyDescent="0.2">
      <c r="A215" s="180"/>
      <c r="B215" s="187" t="str">
        <f>'N1'!$O$31</f>
        <v>MATERIAIS DE MONTAGEM</v>
      </c>
      <c r="R215" s="182"/>
    </row>
    <row r="216" spans="1:18" s="94" customFormat="1" ht="13.15" customHeight="1" x14ac:dyDescent="0.2">
      <c r="A216" s="180"/>
      <c r="B216" s="192" t="str">
        <f>'N2'!$A$228</f>
        <v>Os materiais utilizados na construção de stands não devem ser potenciadores de riscos para as pessoas ou instalações, designadamente:</v>
      </c>
      <c r="C216" s="192"/>
      <c r="D216" s="192"/>
      <c r="E216" s="192"/>
      <c r="F216" s="192"/>
      <c r="G216" s="192"/>
      <c r="H216" s="192"/>
      <c r="I216" s="192"/>
      <c r="J216" s="192"/>
      <c r="K216" s="192"/>
      <c r="L216" s="192"/>
      <c r="M216" s="192"/>
      <c r="N216" s="192"/>
      <c r="O216" s="192"/>
      <c r="P216" s="192"/>
      <c r="Q216" s="192"/>
      <c r="R216" s="182"/>
    </row>
    <row r="217" spans="1:18" s="94" customFormat="1" ht="13.15" customHeight="1" x14ac:dyDescent="0.2">
      <c r="A217" s="180"/>
      <c r="B217" s="198" t="s">
        <v>275</v>
      </c>
      <c r="C217" s="723" t="str">
        <f>'N2'!$A$233</f>
        <v>As alcatifas ou outros revestimentos de pavimento devem ser retardadoras de fogo, mínimo classe M3;
O vidro deve ser laminado ou temperado;
As tintas serão exclusivamente de base aquosa.</v>
      </c>
      <c r="D217" s="723"/>
      <c r="E217" s="723"/>
      <c r="F217" s="723"/>
      <c r="G217" s="723"/>
      <c r="H217" s="723"/>
      <c r="I217" s="723"/>
      <c r="J217" s="723"/>
      <c r="K217" s="723"/>
      <c r="L217" s="723"/>
      <c r="M217" s="723"/>
      <c r="N217" s="723"/>
      <c r="O217" s="723"/>
      <c r="P217" s="723"/>
      <c r="Q217" s="723"/>
      <c r="R217" s="182"/>
    </row>
    <row r="218" spans="1:18" s="94" customFormat="1" ht="13.15" customHeight="1" x14ac:dyDescent="0.2">
      <c r="A218" s="180"/>
      <c r="B218" s="198" t="s">
        <v>275</v>
      </c>
      <c r="C218" s="723"/>
      <c r="D218" s="723"/>
      <c r="E218" s="723"/>
      <c r="F218" s="723"/>
      <c r="G218" s="723"/>
      <c r="H218" s="723"/>
      <c r="I218" s="723"/>
      <c r="J218" s="723"/>
      <c r="K218" s="723"/>
      <c r="L218" s="723"/>
      <c r="M218" s="723"/>
      <c r="N218" s="723"/>
      <c r="O218" s="723"/>
      <c r="P218" s="723"/>
      <c r="Q218" s="723"/>
      <c r="R218" s="182"/>
    </row>
    <row r="219" spans="1:18" s="94" customFormat="1" ht="13.15" customHeight="1" x14ac:dyDescent="0.2">
      <c r="A219" s="180"/>
      <c r="B219" s="198" t="s">
        <v>275</v>
      </c>
      <c r="C219" s="723"/>
      <c r="D219" s="723"/>
      <c r="E219" s="723"/>
      <c r="F219" s="723"/>
      <c r="G219" s="723"/>
      <c r="H219" s="723"/>
      <c r="I219" s="723"/>
      <c r="J219" s="723"/>
      <c r="K219" s="723"/>
      <c r="L219" s="723"/>
      <c r="M219" s="723"/>
      <c r="N219" s="723"/>
      <c r="O219" s="723"/>
      <c r="P219" s="723"/>
      <c r="Q219" s="723"/>
      <c r="R219" s="182"/>
    </row>
    <row r="220" spans="1:18" s="94" customFormat="1" ht="13.15" customHeight="1" x14ac:dyDescent="0.2">
      <c r="A220" s="180"/>
      <c r="B220" s="187" t="str">
        <f>'N1'!$O$36</f>
        <v>MOBILIDADE</v>
      </c>
      <c r="R220" s="182"/>
    </row>
    <row r="221" spans="1:18" s="94" customFormat="1" ht="13.15" customHeight="1" x14ac:dyDescent="0.2">
      <c r="A221" s="180"/>
      <c r="B221" s="723" t="str">
        <f>'N2'!$A$238</f>
        <v>Todos os stands com pavimento sobre elevado com altura superior a 7 cm deverão possuir uma rampa de acesso facilitadora da mobilidade, com pelo menos 90cm de largura e inclinação de 8%, de acordo com normativos legais.</v>
      </c>
      <c r="C221" s="723"/>
      <c r="D221" s="723"/>
      <c r="E221" s="723"/>
      <c r="F221" s="723"/>
      <c r="G221" s="723"/>
      <c r="H221" s="723"/>
      <c r="I221" s="723"/>
      <c r="J221" s="723"/>
      <c r="K221" s="723"/>
      <c r="L221" s="723"/>
      <c r="M221" s="723"/>
      <c r="N221" s="723"/>
      <c r="O221" s="723"/>
      <c r="P221" s="723"/>
      <c r="Q221" s="723"/>
      <c r="R221" s="182"/>
    </row>
    <row r="222" spans="1:18" s="94" customFormat="1" ht="13.15" customHeight="1" x14ac:dyDescent="0.2">
      <c r="A222" s="180"/>
      <c r="B222" s="723"/>
      <c r="C222" s="723"/>
      <c r="D222" s="723"/>
      <c r="E222" s="723"/>
      <c r="F222" s="723"/>
      <c r="G222" s="723"/>
      <c r="H222" s="723"/>
      <c r="I222" s="723"/>
      <c r="J222" s="723"/>
      <c r="K222" s="723"/>
      <c r="L222" s="723"/>
      <c r="M222" s="723"/>
      <c r="N222" s="723"/>
      <c r="O222" s="723"/>
      <c r="P222" s="723"/>
      <c r="Q222" s="723"/>
      <c r="R222" s="182"/>
    </row>
    <row r="223" spans="1:18" s="94" customFormat="1" ht="13.15" customHeight="1" x14ac:dyDescent="0.2">
      <c r="A223" s="180"/>
      <c r="B223" s="187" t="str">
        <f>'N1'!M61</f>
        <v>COMPRESSORES DE AR E RESERVATÓRIOS DE OUTROS GASES</v>
      </c>
      <c r="R223" s="182"/>
    </row>
    <row r="224" spans="1:18" s="94" customFormat="1" ht="13.15" customHeight="1" x14ac:dyDescent="0.2">
      <c r="A224" s="180"/>
      <c r="B224" s="723" t="str">
        <f>'N2'!$A$243</f>
        <v>Não é permitida a utilização de compressores de ar e de reservatórios de fluidos combustíveis nos stands.
Situações excepcionais carecem de aprovação prévia dos Serviços FIL.</v>
      </c>
      <c r="C224" s="723"/>
      <c r="D224" s="723"/>
      <c r="E224" s="723"/>
      <c r="F224" s="723"/>
      <c r="G224" s="723"/>
      <c r="H224" s="723"/>
      <c r="I224" s="723"/>
      <c r="J224" s="723"/>
      <c r="K224" s="723"/>
      <c r="L224" s="723"/>
      <c r="M224" s="723"/>
      <c r="N224" s="723"/>
      <c r="O224" s="723"/>
      <c r="P224" s="723"/>
      <c r="Q224" s="723"/>
      <c r="R224" s="182"/>
    </row>
    <row r="225" spans="1:18" s="94" customFormat="1" ht="13.15" customHeight="1" x14ac:dyDescent="0.2">
      <c r="A225" s="180"/>
      <c r="B225" s="723"/>
      <c r="C225" s="723"/>
      <c r="D225" s="723"/>
      <c r="E225" s="723"/>
      <c r="F225" s="723"/>
      <c r="G225" s="723"/>
      <c r="H225" s="723"/>
      <c r="I225" s="723"/>
      <c r="J225" s="723"/>
      <c r="K225" s="723"/>
      <c r="L225" s="723"/>
      <c r="M225" s="723"/>
      <c r="N225" s="723"/>
      <c r="O225" s="723"/>
      <c r="P225" s="723"/>
      <c r="Q225" s="723"/>
      <c r="R225" s="182"/>
    </row>
    <row r="226" spans="1:18" s="94" customFormat="1" ht="13.15" customHeight="1" x14ac:dyDescent="0.2">
      <c r="A226" s="180"/>
      <c r="B226" s="181"/>
      <c r="R226" s="182"/>
    </row>
    <row r="227" spans="1:18" s="94" customFormat="1" ht="13.15" customHeight="1" x14ac:dyDescent="0.2">
      <c r="A227" s="180"/>
      <c r="B227" s="178" t="str">
        <f>'N1'!$M$6</f>
        <v>Nota: A todos os valores apresentados acresce o IVA à taxa em vigor.</v>
      </c>
      <c r="C227" s="188"/>
      <c r="D227" s="186"/>
      <c r="E227" s="186"/>
      <c r="F227" s="186"/>
      <c r="G227" s="186"/>
      <c r="H227" s="186"/>
      <c r="I227" s="186"/>
      <c r="J227" s="186"/>
      <c r="K227" s="186"/>
      <c r="L227" s="186"/>
      <c r="M227" s="186"/>
      <c r="N227" s="186"/>
      <c r="O227" s="186"/>
      <c r="P227" s="186"/>
      <c r="Q227" s="186"/>
      <c r="R227" s="182"/>
    </row>
    <row r="228" spans="1:18" s="94" customFormat="1" ht="13.15" customHeight="1" x14ac:dyDescent="0.2">
      <c r="A228" s="180"/>
      <c r="B228" s="94" t="str">
        <f>'N1'!$Q$1</f>
        <v>Atenção: Este documento não substitui a leitura atenta do Regulamento Geral da FIL.</v>
      </c>
      <c r="C228" s="186"/>
      <c r="D228" s="186"/>
      <c r="E228" s="186"/>
      <c r="F228" s="186"/>
      <c r="G228" s="186"/>
      <c r="H228" s="186"/>
      <c r="I228" s="186"/>
      <c r="J228" s="186"/>
      <c r="K228" s="186"/>
      <c r="L228" s="186"/>
      <c r="M228" s="186"/>
      <c r="N228" s="186"/>
      <c r="O228" s="186"/>
      <c r="P228" s="186"/>
      <c r="Q228" s="186"/>
      <c r="R228" s="182"/>
    </row>
    <row r="229" spans="1:18" s="94" customFormat="1" ht="13.15" customHeight="1" x14ac:dyDescent="0.2">
      <c r="A229" s="180"/>
      <c r="B229" s="181"/>
      <c r="R229" s="182"/>
    </row>
    <row r="230" spans="1:18" s="94" customFormat="1" ht="13.15" customHeight="1" thickBot="1" x14ac:dyDescent="0.25">
      <c r="A230" s="208"/>
      <c r="B230" s="251"/>
      <c r="C230" s="210"/>
      <c r="D230" s="210"/>
      <c r="E230" s="210"/>
      <c r="F230" s="210"/>
      <c r="G230" s="210"/>
      <c r="H230" s="210"/>
      <c r="I230" s="210"/>
      <c r="J230" s="210"/>
      <c r="K230" s="210"/>
      <c r="L230" s="210"/>
      <c r="M230" s="210"/>
      <c r="N230" s="210"/>
      <c r="O230" s="210"/>
      <c r="P230" s="210"/>
      <c r="Q230" s="210"/>
      <c r="R230" s="214"/>
    </row>
    <row r="231" spans="1:18" s="94" customFormat="1" ht="13.15" customHeight="1" x14ac:dyDescent="0.2">
      <c r="A231" s="215"/>
      <c r="B231" s="254"/>
      <c r="C231" s="218"/>
      <c r="D231" s="218"/>
      <c r="E231" s="218"/>
      <c r="F231" s="218"/>
      <c r="G231" s="218"/>
      <c r="H231" s="218"/>
      <c r="I231" s="218"/>
      <c r="J231" s="218"/>
      <c r="K231" s="218"/>
      <c r="L231" s="218"/>
      <c r="M231" s="218"/>
      <c r="N231" s="218"/>
      <c r="O231" s="218"/>
      <c r="P231" s="218"/>
      <c r="Q231" s="255" t="s">
        <v>296</v>
      </c>
      <c r="R231" s="223"/>
    </row>
    <row r="232" spans="1:18" s="94" customFormat="1" ht="13.15" customHeight="1" x14ac:dyDescent="0.2">
      <c r="A232" s="180"/>
      <c r="B232" s="198"/>
      <c r="C232" s="721" t="str">
        <f>'N1'!$M$71</f>
        <v>REGULAMENTO GERAL DE PROTECÇÃO DE DADOS</v>
      </c>
      <c r="D232" s="721"/>
      <c r="E232" s="721"/>
      <c r="F232" s="721"/>
      <c r="G232" s="721"/>
      <c r="H232" s="721"/>
      <c r="I232" s="721"/>
      <c r="J232" s="721"/>
      <c r="K232" s="721"/>
      <c r="L232" s="721"/>
      <c r="M232" s="721"/>
      <c r="O232" s="614" t="s">
        <v>267</v>
      </c>
      <c r="P232" s="224"/>
      <c r="Q232" s="224"/>
      <c r="R232" s="182"/>
    </row>
    <row r="233" spans="1:18" s="94" customFormat="1" ht="13.15" customHeight="1" x14ac:dyDescent="0.2">
      <c r="A233" s="180"/>
      <c r="B233" s="198"/>
      <c r="C233" s="229" t="str">
        <f>'N1'!$I$51</f>
        <v>UTILIZAÇÃO DOS DADOS</v>
      </c>
      <c r="D233" s="229"/>
      <c r="E233" s="229"/>
      <c r="F233" s="229"/>
      <c r="G233" s="229"/>
      <c r="H233" s="229"/>
      <c r="I233" s="229"/>
      <c r="J233" s="269"/>
      <c r="K233" s="269"/>
      <c r="L233" s="269"/>
      <c r="M233" s="269"/>
      <c r="P233" s="224"/>
      <c r="Q233" s="224"/>
      <c r="R233" s="182"/>
    </row>
    <row r="234" spans="1:18" s="94" customFormat="1" ht="13.15" customHeight="1" x14ac:dyDescent="0.2">
      <c r="A234" s="180"/>
      <c r="B234" s="270"/>
      <c r="C234" s="722" t="str">
        <f>'N2'!$A$248</f>
        <v>A utilização que a Lisboa-FCE faz dos dados que recolhe respeita a finalidade e âmbito em que os mesmos foram recolhidos, conforme estipulado em Princípios Relativos ao Tratamento de Dados Pessoais.
Enquanto Cliente ou Utilizador dos serviços da Lisboa-FCE, o tratamento dos dados é efectuado nos seguintes âmbitos:
- Para a execução de todas as obrigações legais decorrentes da contratação e utilização do serviço ou produto a que dizem respeito e pelo 
   período de tempo adequado e necessário à concretização dos objectivos contratuais ou das obrigações legais;
- Para comunicações directamente associadas à contratação e prestação do serviço, incluindo terceiras entidades que com a Lisboa-FCE 
   colaboram na prestação do serviço e o complementam e com as quais a Lisboa-FCE tem um regime de parceria para aquele fim;
- Para elaboração do catálogo electrónico ou físico, guia de visitante, ou quaisquer publicações associadas ao evento ou serviço 
   contratualizado;</v>
      </c>
      <c r="D234" s="722"/>
      <c r="E234" s="722"/>
      <c r="F234" s="722"/>
      <c r="G234" s="722"/>
      <c r="H234" s="722"/>
      <c r="I234" s="722"/>
      <c r="J234" s="722"/>
      <c r="K234" s="722"/>
      <c r="L234" s="722"/>
      <c r="M234" s="722"/>
      <c r="N234" s="722"/>
      <c r="O234" s="722"/>
      <c r="P234" s="722"/>
      <c r="Q234" s="722"/>
      <c r="R234" s="182"/>
    </row>
    <row r="235" spans="1:18" s="94" customFormat="1" ht="13.15" customHeight="1" x14ac:dyDescent="0.2">
      <c r="A235" s="180"/>
      <c r="B235" s="269"/>
      <c r="C235" s="722"/>
      <c r="D235" s="722"/>
      <c r="E235" s="722"/>
      <c r="F235" s="722"/>
      <c r="G235" s="722"/>
      <c r="H235" s="722"/>
      <c r="I235" s="722"/>
      <c r="J235" s="722"/>
      <c r="K235" s="722"/>
      <c r="L235" s="722"/>
      <c r="M235" s="722"/>
      <c r="N235" s="722"/>
      <c r="O235" s="722"/>
      <c r="P235" s="722"/>
      <c r="Q235" s="722"/>
      <c r="R235" s="182"/>
    </row>
    <row r="236" spans="1:18" s="94" customFormat="1" ht="13.15" customHeight="1" x14ac:dyDescent="0.2">
      <c r="A236" s="180"/>
      <c r="B236" s="269"/>
      <c r="C236" s="722"/>
      <c r="D236" s="722"/>
      <c r="E236" s="722"/>
      <c r="F236" s="722"/>
      <c r="G236" s="722"/>
      <c r="H236" s="722"/>
      <c r="I236" s="722"/>
      <c r="J236" s="722"/>
      <c r="K236" s="722"/>
      <c r="L236" s="722"/>
      <c r="M236" s="722"/>
      <c r="N236" s="722"/>
      <c r="O236" s="722"/>
      <c r="P236" s="722"/>
      <c r="Q236" s="722"/>
      <c r="R236" s="182"/>
    </row>
    <row r="237" spans="1:18" s="94" customFormat="1" ht="13.15" customHeight="1" x14ac:dyDescent="0.2">
      <c r="A237" s="180"/>
      <c r="B237" s="269"/>
      <c r="C237" s="722"/>
      <c r="D237" s="722"/>
      <c r="E237" s="722"/>
      <c r="F237" s="722"/>
      <c r="G237" s="722"/>
      <c r="H237" s="722"/>
      <c r="I237" s="722"/>
      <c r="J237" s="722"/>
      <c r="K237" s="722"/>
      <c r="L237" s="722"/>
      <c r="M237" s="722"/>
      <c r="N237" s="722"/>
      <c r="O237" s="722"/>
      <c r="P237" s="722"/>
      <c r="Q237" s="722"/>
      <c r="R237" s="182"/>
    </row>
    <row r="238" spans="1:18" s="94" customFormat="1" ht="13.15" customHeight="1" x14ac:dyDescent="0.2">
      <c r="A238" s="180"/>
      <c r="B238" s="269"/>
      <c r="C238" s="722"/>
      <c r="D238" s="722"/>
      <c r="E238" s="722"/>
      <c r="F238" s="722"/>
      <c r="G238" s="722"/>
      <c r="H238" s="722"/>
      <c r="I238" s="722"/>
      <c r="J238" s="722"/>
      <c r="K238" s="722"/>
      <c r="L238" s="722"/>
      <c r="M238" s="722"/>
      <c r="N238" s="722"/>
      <c r="O238" s="722"/>
      <c r="P238" s="722"/>
      <c r="Q238" s="722"/>
      <c r="R238" s="182"/>
    </row>
    <row r="239" spans="1:18" s="94" customFormat="1" ht="13.15" customHeight="1" x14ac:dyDescent="0.2">
      <c r="A239" s="180"/>
      <c r="B239" s="269"/>
      <c r="C239" s="722"/>
      <c r="D239" s="722"/>
      <c r="E239" s="722"/>
      <c r="F239" s="722"/>
      <c r="G239" s="722"/>
      <c r="H239" s="722"/>
      <c r="I239" s="722"/>
      <c r="J239" s="722"/>
      <c r="K239" s="722"/>
      <c r="L239" s="722"/>
      <c r="M239" s="722"/>
      <c r="N239" s="722"/>
      <c r="O239" s="722"/>
      <c r="P239" s="722"/>
      <c r="Q239" s="722"/>
      <c r="R239" s="182"/>
    </row>
    <row r="240" spans="1:18" s="94" customFormat="1" ht="13.15" customHeight="1" x14ac:dyDescent="0.2">
      <c r="A240" s="180"/>
      <c r="B240" s="269"/>
      <c r="C240" s="722"/>
      <c r="D240" s="722"/>
      <c r="E240" s="722"/>
      <c r="F240" s="722"/>
      <c r="G240" s="722"/>
      <c r="H240" s="722"/>
      <c r="I240" s="722"/>
      <c r="J240" s="722"/>
      <c r="K240" s="722"/>
      <c r="L240" s="722"/>
      <c r="M240" s="722"/>
      <c r="N240" s="722"/>
      <c r="O240" s="722"/>
      <c r="P240" s="722"/>
      <c r="Q240" s="722"/>
      <c r="R240" s="182"/>
    </row>
    <row r="241" spans="1:18" s="94" customFormat="1" ht="13.15" customHeight="1" x14ac:dyDescent="0.2">
      <c r="A241" s="180"/>
      <c r="B241" s="269"/>
      <c r="C241" s="722"/>
      <c r="D241" s="722"/>
      <c r="E241" s="722"/>
      <c r="F241" s="722"/>
      <c r="G241" s="722"/>
      <c r="H241" s="722"/>
      <c r="I241" s="722"/>
      <c r="J241" s="722"/>
      <c r="K241" s="722"/>
      <c r="L241" s="722"/>
      <c r="M241" s="722"/>
      <c r="N241" s="722"/>
      <c r="O241" s="722"/>
      <c r="P241" s="722"/>
      <c r="Q241" s="722"/>
      <c r="R241" s="182"/>
    </row>
    <row r="242" spans="1:18" s="94" customFormat="1" ht="13.15" customHeight="1" x14ac:dyDescent="0.2">
      <c r="A242" s="180"/>
      <c r="B242" s="269"/>
      <c r="C242" s="722"/>
      <c r="D242" s="722"/>
      <c r="E242" s="722"/>
      <c r="F242" s="722"/>
      <c r="G242" s="722"/>
      <c r="H242" s="722"/>
      <c r="I242" s="722"/>
      <c r="J242" s="722"/>
      <c r="K242" s="722"/>
      <c r="L242" s="722"/>
      <c r="M242" s="722"/>
      <c r="N242" s="722"/>
      <c r="O242" s="722"/>
      <c r="P242" s="722"/>
      <c r="Q242" s="722"/>
      <c r="R242" s="182"/>
    </row>
    <row r="243" spans="1:18" s="94" customFormat="1" ht="13.15" customHeight="1" x14ac:dyDescent="0.2">
      <c r="A243" s="180"/>
      <c r="B243" s="269"/>
      <c r="C243" s="271" t="str">
        <f>'N1'!$O$51</f>
        <v>TRANSMISSÃO DOS DADOS PESSOAIS A TERCEIROS</v>
      </c>
      <c r="D243" s="272"/>
      <c r="E243" s="272"/>
      <c r="F243" s="272"/>
      <c r="G243" s="272"/>
      <c r="H243" s="272"/>
      <c r="I243" s="272"/>
      <c r="J243" s="272"/>
      <c r="K243" s="272"/>
      <c r="L243" s="272"/>
      <c r="M243" s="272"/>
      <c r="N243" s="272"/>
      <c r="O243" s="272"/>
      <c r="P243" s="272"/>
      <c r="Q243" s="272"/>
      <c r="R243" s="182"/>
    </row>
    <row r="244" spans="1:18" s="94" customFormat="1" ht="12" customHeight="1" x14ac:dyDescent="0.2">
      <c r="A244" s="180"/>
      <c r="B244" s="270"/>
      <c r="C244" s="722" t="str">
        <f>'N2'!$A$253</f>
        <v>A Lisboa-FCE só transmite a terceiros os dados pessoais que recolhe, respeitando o princípio da minimização dos dados constante da 
alínea c) do n.º 1 do RGPD e quando técnica ou legalmente o tenha de fazer, nomeadamente, mas não exclusivamente, nas seguintes situações:
- Nos processos associados a transacções, nomeadamente transmissões relacionadas com pagamentos e/ou comunicação de facturas à 
   Autoridade Tributária;
- Na comunicação, quando utiliza serviços de terceiros, por exemplo, para o envio comunicações, nomeadamente de emails, ou para a 
   execução e prestação de serviços complementares aos contratados como sejam, limpeza, segurança, decoração, inscrição para catálogo 
   do evento, guia de visitante e ainda entre entidades co-organizadoras do evento.
- Em cumprimento de obrigação legal de resposta a pedido de autoridade competente, tal como entidades reguladoras, órgãos de polícia 
    criminal ou tribunais;
- Para, no interesse legítimo da Lisboa-FCE, apresentar / desenvolver acções em defesa dos seus direitos ou para protecção dos seus 
   Clientes e/ou Utilizadores;</v>
      </c>
      <c r="D244" s="722"/>
      <c r="E244" s="722"/>
      <c r="F244" s="722"/>
      <c r="G244" s="722"/>
      <c r="H244" s="722"/>
      <c r="I244" s="722"/>
      <c r="J244" s="722"/>
      <c r="K244" s="722"/>
      <c r="L244" s="722"/>
      <c r="M244" s="722"/>
      <c r="N244" s="722"/>
      <c r="O244" s="722"/>
      <c r="P244" s="722"/>
      <c r="Q244" s="722"/>
      <c r="R244" s="182"/>
    </row>
    <row r="245" spans="1:18" s="94" customFormat="1" ht="12" customHeight="1" x14ac:dyDescent="0.2">
      <c r="A245" s="180"/>
      <c r="C245" s="722"/>
      <c r="D245" s="722"/>
      <c r="E245" s="722"/>
      <c r="F245" s="722"/>
      <c r="G245" s="722"/>
      <c r="H245" s="722"/>
      <c r="I245" s="722"/>
      <c r="J245" s="722"/>
      <c r="K245" s="722"/>
      <c r="L245" s="722"/>
      <c r="M245" s="722"/>
      <c r="N245" s="722"/>
      <c r="O245" s="722"/>
      <c r="P245" s="722"/>
      <c r="Q245" s="722"/>
      <c r="R245" s="182"/>
    </row>
    <row r="246" spans="1:18" s="94" customFormat="1" ht="12" customHeight="1" x14ac:dyDescent="0.2">
      <c r="A246" s="180"/>
      <c r="C246" s="722"/>
      <c r="D246" s="722"/>
      <c r="E246" s="722"/>
      <c r="F246" s="722"/>
      <c r="G246" s="722"/>
      <c r="H246" s="722"/>
      <c r="I246" s="722"/>
      <c r="J246" s="722"/>
      <c r="K246" s="722"/>
      <c r="L246" s="722"/>
      <c r="M246" s="722"/>
      <c r="N246" s="722"/>
      <c r="O246" s="722"/>
      <c r="P246" s="722"/>
      <c r="Q246" s="722"/>
      <c r="R246" s="182"/>
    </row>
    <row r="247" spans="1:18" s="94" customFormat="1" ht="12" customHeight="1" x14ac:dyDescent="0.2">
      <c r="A247" s="180"/>
      <c r="C247" s="722"/>
      <c r="D247" s="722"/>
      <c r="E247" s="722"/>
      <c r="F247" s="722"/>
      <c r="G247" s="722"/>
      <c r="H247" s="722"/>
      <c r="I247" s="722"/>
      <c r="J247" s="722"/>
      <c r="K247" s="722"/>
      <c r="L247" s="722"/>
      <c r="M247" s="722"/>
      <c r="N247" s="722"/>
      <c r="O247" s="722"/>
      <c r="P247" s="722"/>
      <c r="Q247" s="722"/>
      <c r="R247" s="182"/>
    </row>
    <row r="248" spans="1:18" s="94" customFormat="1" ht="12" customHeight="1" x14ac:dyDescent="0.2">
      <c r="A248" s="180"/>
      <c r="C248" s="722"/>
      <c r="D248" s="722"/>
      <c r="E248" s="722"/>
      <c r="F248" s="722"/>
      <c r="G248" s="722"/>
      <c r="H248" s="722"/>
      <c r="I248" s="722"/>
      <c r="J248" s="722"/>
      <c r="K248" s="722"/>
      <c r="L248" s="722"/>
      <c r="M248" s="722"/>
      <c r="N248" s="722"/>
      <c r="O248" s="722"/>
      <c r="P248" s="722"/>
      <c r="Q248" s="722"/>
      <c r="R248" s="182"/>
    </row>
    <row r="249" spans="1:18" s="94" customFormat="1" ht="12" customHeight="1" x14ac:dyDescent="0.2">
      <c r="A249" s="180"/>
      <c r="C249" s="722"/>
      <c r="D249" s="722"/>
      <c r="E249" s="722"/>
      <c r="F249" s="722"/>
      <c r="G249" s="722"/>
      <c r="H249" s="722"/>
      <c r="I249" s="722"/>
      <c r="J249" s="722"/>
      <c r="K249" s="722"/>
      <c r="L249" s="722"/>
      <c r="M249" s="722"/>
      <c r="N249" s="722"/>
      <c r="O249" s="722"/>
      <c r="P249" s="722"/>
      <c r="Q249" s="722"/>
      <c r="R249" s="182"/>
    </row>
    <row r="250" spans="1:18" s="94" customFormat="1" ht="12" customHeight="1" x14ac:dyDescent="0.2">
      <c r="A250" s="180"/>
      <c r="C250" s="722"/>
      <c r="D250" s="722"/>
      <c r="E250" s="722"/>
      <c r="F250" s="722"/>
      <c r="G250" s="722"/>
      <c r="H250" s="722"/>
      <c r="I250" s="722"/>
      <c r="J250" s="722"/>
      <c r="K250" s="722"/>
      <c r="L250" s="722"/>
      <c r="M250" s="722"/>
      <c r="N250" s="722"/>
      <c r="O250" s="722"/>
      <c r="P250" s="722"/>
      <c r="Q250" s="722"/>
      <c r="R250" s="182"/>
    </row>
    <row r="251" spans="1:18" s="94" customFormat="1" ht="12" customHeight="1" x14ac:dyDescent="0.2">
      <c r="A251" s="180"/>
      <c r="C251" s="722"/>
      <c r="D251" s="722"/>
      <c r="E251" s="722"/>
      <c r="F251" s="722"/>
      <c r="G251" s="722"/>
      <c r="H251" s="722"/>
      <c r="I251" s="722"/>
      <c r="J251" s="722"/>
      <c r="K251" s="722"/>
      <c r="L251" s="722"/>
      <c r="M251" s="722"/>
      <c r="N251" s="722"/>
      <c r="O251" s="722"/>
      <c r="P251" s="722"/>
      <c r="Q251" s="722"/>
      <c r="R251" s="182"/>
    </row>
    <row r="252" spans="1:18" s="94" customFormat="1" ht="12" customHeight="1" x14ac:dyDescent="0.2">
      <c r="A252" s="180"/>
      <c r="C252" s="722"/>
      <c r="D252" s="722"/>
      <c r="E252" s="722"/>
      <c r="F252" s="722"/>
      <c r="G252" s="722"/>
      <c r="H252" s="722"/>
      <c r="I252" s="722"/>
      <c r="J252" s="722"/>
      <c r="K252" s="722"/>
      <c r="L252" s="722"/>
      <c r="M252" s="722"/>
      <c r="N252" s="722"/>
      <c r="O252" s="722"/>
      <c r="P252" s="722"/>
      <c r="Q252" s="722"/>
      <c r="R252" s="182"/>
    </row>
    <row r="253" spans="1:18" s="94" customFormat="1" ht="12" customHeight="1" x14ac:dyDescent="0.2">
      <c r="A253" s="180"/>
      <c r="C253" s="722"/>
      <c r="D253" s="722"/>
      <c r="E253" s="722"/>
      <c r="F253" s="722"/>
      <c r="G253" s="722"/>
      <c r="H253" s="722"/>
      <c r="I253" s="722"/>
      <c r="J253" s="722"/>
      <c r="K253" s="722"/>
      <c r="L253" s="722"/>
      <c r="M253" s="722"/>
      <c r="N253" s="722"/>
      <c r="O253" s="722"/>
      <c r="P253" s="722"/>
      <c r="Q253" s="722"/>
      <c r="R253" s="182"/>
    </row>
    <row r="254" spans="1:18" s="94" customFormat="1" ht="12" customHeight="1" x14ac:dyDescent="0.2">
      <c r="A254" s="180"/>
      <c r="C254" s="722"/>
      <c r="D254" s="722"/>
      <c r="E254" s="722"/>
      <c r="F254" s="722"/>
      <c r="G254" s="722"/>
      <c r="H254" s="722"/>
      <c r="I254" s="722"/>
      <c r="J254" s="722"/>
      <c r="K254" s="722"/>
      <c r="L254" s="722"/>
      <c r="M254" s="722"/>
      <c r="N254" s="722"/>
      <c r="O254" s="722"/>
      <c r="P254" s="722"/>
      <c r="Q254" s="722"/>
      <c r="R254" s="182"/>
    </row>
    <row r="255" spans="1:18" s="94" customFormat="1" ht="12" customHeight="1" x14ac:dyDescent="0.2">
      <c r="A255" s="180"/>
      <c r="C255" s="271" t="str">
        <f>'N1'!$O$56</f>
        <v>DIREITOS DOS TITULARES DOS DADOS PESSOAIS</v>
      </c>
      <c r="D255" s="272"/>
      <c r="E255" s="272"/>
      <c r="F255" s="272"/>
      <c r="G255" s="272"/>
      <c r="H255" s="272"/>
      <c r="I255" s="272"/>
      <c r="J255" s="272"/>
      <c r="K255" s="272"/>
      <c r="L255" s="272"/>
      <c r="M255" s="272"/>
      <c r="N255" s="272"/>
      <c r="O255" s="272"/>
      <c r="P255" s="272"/>
      <c r="Q255" s="272"/>
      <c r="R255" s="182"/>
    </row>
    <row r="256" spans="1:18" s="94" customFormat="1" ht="12" customHeight="1" x14ac:dyDescent="0.2">
      <c r="A256" s="180"/>
      <c r="B256" s="270"/>
      <c r="C256" s="722" t="str">
        <f>'N2'!$A$258</f>
        <v>Revogação da Autorização para Tratamento - em qualquer momento, o Titular dos Dados Pessoais pode revogar autorização que tenha dado, sem prejuízo de que, mesmo assim, a Lisboa-FCE proceda ao tratamento desses dados quando:
 - Tiverem sido recolhidos no âmbito da celebração de um contrato;
 - Sejam necessários para o cumprimento de obrigações legais;
 - Sejam essenciais para comprovar transacções;
 - Sejam necessários no âmbito de acções de defesa e/ou protecção de direitos da Lisboa-FCE, dos seus Clientes e/ou Utilizadores.
Sempre que pretender poderá actualizar os seus dados pessoais, incluindo os seus consentimentos podendo, para esse efeito, contactar-nos através dos seguintes endereços: Carta: dirigida à LISBOA-FCE,  para Rua do Bojador, Parque das Nações, 1998-010 Lisboa, PORTUGAL.</v>
      </c>
      <c r="D256" s="722"/>
      <c r="E256" s="722"/>
      <c r="F256" s="722"/>
      <c r="G256" s="722"/>
      <c r="H256" s="722"/>
      <c r="I256" s="722"/>
      <c r="J256" s="722"/>
      <c r="K256" s="722"/>
      <c r="L256" s="722"/>
      <c r="M256" s="722"/>
      <c r="N256" s="722"/>
      <c r="O256" s="722"/>
      <c r="P256" s="722"/>
      <c r="Q256" s="722"/>
      <c r="R256" s="182"/>
    </row>
    <row r="257" spans="1:18" s="94" customFormat="1" ht="12" customHeight="1" x14ac:dyDescent="0.2">
      <c r="A257" s="180"/>
      <c r="B257" s="269"/>
      <c r="C257" s="722"/>
      <c r="D257" s="722"/>
      <c r="E257" s="722"/>
      <c r="F257" s="722"/>
      <c r="G257" s="722"/>
      <c r="H257" s="722"/>
      <c r="I257" s="722"/>
      <c r="J257" s="722"/>
      <c r="K257" s="722"/>
      <c r="L257" s="722"/>
      <c r="M257" s="722"/>
      <c r="N257" s="722"/>
      <c r="O257" s="722"/>
      <c r="P257" s="722"/>
      <c r="Q257" s="722"/>
      <c r="R257" s="182"/>
    </row>
    <row r="258" spans="1:18" s="94" customFormat="1" ht="12" customHeight="1" x14ac:dyDescent="0.2">
      <c r="A258" s="180"/>
      <c r="B258" s="269"/>
      <c r="C258" s="722"/>
      <c r="D258" s="722"/>
      <c r="E258" s="722"/>
      <c r="F258" s="722"/>
      <c r="G258" s="722"/>
      <c r="H258" s="722"/>
      <c r="I258" s="722"/>
      <c r="J258" s="722"/>
      <c r="K258" s="722"/>
      <c r="L258" s="722"/>
      <c r="M258" s="722"/>
      <c r="N258" s="722"/>
      <c r="O258" s="722"/>
      <c r="P258" s="722"/>
      <c r="Q258" s="722"/>
      <c r="R258" s="182"/>
    </row>
    <row r="259" spans="1:18" s="94" customFormat="1" ht="12" customHeight="1" x14ac:dyDescent="0.2">
      <c r="A259" s="180"/>
      <c r="B259" s="269"/>
      <c r="C259" s="722"/>
      <c r="D259" s="722"/>
      <c r="E259" s="722"/>
      <c r="F259" s="722"/>
      <c r="G259" s="722"/>
      <c r="H259" s="722"/>
      <c r="I259" s="722"/>
      <c r="J259" s="722"/>
      <c r="K259" s="722"/>
      <c r="L259" s="722"/>
      <c r="M259" s="722"/>
      <c r="N259" s="722"/>
      <c r="O259" s="722"/>
      <c r="P259" s="722"/>
      <c r="Q259" s="722"/>
      <c r="R259" s="182"/>
    </row>
    <row r="260" spans="1:18" s="94" customFormat="1" ht="12" customHeight="1" x14ac:dyDescent="0.2">
      <c r="A260" s="180"/>
      <c r="B260" s="269"/>
      <c r="C260" s="722"/>
      <c r="D260" s="722"/>
      <c r="E260" s="722"/>
      <c r="F260" s="722"/>
      <c r="G260" s="722"/>
      <c r="H260" s="722"/>
      <c r="I260" s="722"/>
      <c r="J260" s="722"/>
      <c r="K260" s="722"/>
      <c r="L260" s="722"/>
      <c r="M260" s="722"/>
      <c r="N260" s="722"/>
      <c r="O260" s="722"/>
      <c r="P260" s="722"/>
      <c r="Q260" s="722"/>
      <c r="R260" s="182"/>
    </row>
    <row r="261" spans="1:18" s="94" customFormat="1" ht="12" customHeight="1" x14ac:dyDescent="0.2">
      <c r="A261" s="180"/>
      <c r="B261" s="269"/>
      <c r="C261" s="722"/>
      <c r="D261" s="722"/>
      <c r="E261" s="722"/>
      <c r="F261" s="722"/>
      <c r="G261" s="722"/>
      <c r="H261" s="722"/>
      <c r="I261" s="722"/>
      <c r="J261" s="722"/>
      <c r="K261" s="722"/>
      <c r="L261" s="722"/>
      <c r="M261" s="722"/>
      <c r="N261" s="722"/>
      <c r="O261" s="722"/>
      <c r="P261" s="722"/>
      <c r="Q261" s="722"/>
      <c r="R261" s="182"/>
    </row>
    <row r="262" spans="1:18" s="94" customFormat="1" ht="12" customHeight="1" x14ac:dyDescent="0.2">
      <c r="A262" s="180"/>
      <c r="B262" s="269"/>
      <c r="C262" s="722"/>
      <c r="D262" s="722"/>
      <c r="E262" s="722"/>
      <c r="F262" s="722"/>
      <c r="G262" s="722"/>
      <c r="H262" s="722"/>
      <c r="I262" s="722"/>
      <c r="J262" s="722"/>
      <c r="K262" s="722"/>
      <c r="L262" s="722"/>
      <c r="M262" s="722"/>
      <c r="N262" s="722"/>
      <c r="O262" s="722"/>
      <c r="P262" s="722"/>
      <c r="Q262" s="722"/>
      <c r="R262" s="182"/>
    </row>
    <row r="263" spans="1:18" s="94" customFormat="1" ht="12" customHeight="1" x14ac:dyDescent="0.2">
      <c r="A263" s="180"/>
      <c r="B263" s="269"/>
      <c r="C263" s="722"/>
      <c r="D263" s="722"/>
      <c r="E263" s="722"/>
      <c r="F263" s="722"/>
      <c r="G263" s="722"/>
      <c r="H263" s="722"/>
      <c r="I263" s="722"/>
      <c r="J263" s="722"/>
      <c r="K263" s="722"/>
      <c r="L263" s="722"/>
      <c r="M263" s="722"/>
      <c r="N263" s="722"/>
      <c r="O263" s="722"/>
      <c r="P263" s="722"/>
      <c r="Q263" s="722"/>
      <c r="R263" s="182"/>
    </row>
    <row r="264" spans="1:18" s="94" customFormat="1" ht="13.15" customHeight="1" x14ac:dyDescent="0.2">
      <c r="A264" s="180"/>
      <c r="B264" s="269"/>
      <c r="C264" s="724" t="str">
        <f>'N1'!$O$61</f>
        <v>Email: para o endereço de correio electrónico</v>
      </c>
      <c r="D264" s="724"/>
      <c r="E264" s="724"/>
      <c r="F264" s="724"/>
      <c r="G264" s="724"/>
      <c r="H264" s="724"/>
      <c r="I264" s="724"/>
      <c r="J264" s="724"/>
      <c r="K264" s="201"/>
      <c r="L264" s="718" t="s">
        <v>298</v>
      </c>
      <c r="M264" s="718"/>
      <c r="P264" s="224"/>
      <c r="Q264" s="224"/>
      <c r="R264" s="182"/>
    </row>
    <row r="265" spans="1:18" s="94" customFormat="1" ht="13.15" customHeight="1" x14ac:dyDescent="0.2">
      <c r="A265" s="180"/>
      <c r="B265" s="269"/>
      <c r="C265" s="269"/>
      <c r="D265" s="269"/>
      <c r="E265" s="269"/>
      <c r="F265" s="269"/>
      <c r="G265" s="269"/>
      <c r="H265" s="269"/>
      <c r="I265" s="269"/>
      <c r="J265" s="269"/>
      <c r="K265" s="269"/>
      <c r="L265" s="269"/>
      <c r="M265" s="269"/>
      <c r="P265" s="224"/>
      <c r="Q265" s="224"/>
      <c r="R265" s="182"/>
    </row>
    <row r="266" spans="1:18" s="94" customFormat="1" ht="13.15" customHeight="1" x14ac:dyDescent="0.2">
      <c r="A266" s="180"/>
      <c r="B266" s="198"/>
      <c r="C266" s="721" t="str">
        <f>'N1'!$I$6</f>
        <v>REGIME DE IVA EM MATÉRIA DE FEIRAS</v>
      </c>
      <c r="D266" s="721"/>
      <c r="E266" s="721"/>
      <c r="F266" s="721"/>
      <c r="G266" s="721"/>
      <c r="H266" s="721"/>
      <c r="I266" s="721"/>
      <c r="J266" s="721"/>
      <c r="K266" s="721"/>
      <c r="L266" s="721"/>
      <c r="M266" s="721"/>
      <c r="N266" s="192"/>
      <c r="O266" s="502" t="s">
        <v>267</v>
      </c>
      <c r="P266" s="186"/>
      <c r="Q266" s="186"/>
      <c r="R266" s="182"/>
    </row>
    <row r="267" spans="1:18" s="94" customFormat="1" ht="13.15" customHeight="1" x14ac:dyDescent="0.2">
      <c r="A267" s="180"/>
      <c r="B267" s="198"/>
      <c r="C267" s="178" t="str">
        <f>'N1'!$O$41</f>
        <v>EXPOSITORES EXTRA COMUNITÁRIOS</v>
      </c>
      <c r="D267" s="204"/>
      <c r="E267" s="204"/>
      <c r="F267" s="204"/>
      <c r="G267" s="204"/>
      <c r="H267" s="204"/>
      <c r="I267" s="204"/>
      <c r="J267" s="204"/>
      <c r="K267" s="204"/>
      <c r="L267" s="204"/>
      <c r="M267" s="204"/>
      <c r="N267" s="192"/>
      <c r="O267" s="192"/>
      <c r="P267" s="186"/>
      <c r="Q267" s="186"/>
      <c r="R267" s="182"/>
    </row>
    <row r="268" spans="1:18" s="94" customFormat="1" ht="13.15" customHeight="1" x14ac:dyDescent="0.2">
      <c r="A268" s="180"/>
      <c r="C268" s="722" t="str">
        <f>'N2'!$A$263</f>
        <v>Às empresas expositoras cuja sede se situe fora do território nacional não é aplicado IVA em Portugal, em conformidade com o disposto na alínea a) do nº 6 do art.º 6.º (a contrario) do Código do IVA.  Para aplicação desta regra a expositores provenientes de países fora da comunidade europeia é necessário comprovar a sua qualidade de sujeito passivo de imposto mediante a entrega de declaração emitida pela administração fiscal do seu país de origem. (CASO NÃO SEJA FEITA PROVA, SERÁ EMITIDA FACTURA COM IVA DE 23%). 
Esta regra não se aplica aos serviços de parque de estacionamento, à bilhética e ao serviço de restauração e a quaisquer outras operações pontuais passíveis de análise.</v>
      </c>
      <c r="D268" s="722"/>
      <c r="E268" s="722"/>
      <c r="F268" s="722"/>
      <c r="G268" s="722"/>
      <c r="H268" s="722"/>
      <c r="I268" s="722"/>
      <c r="J268" s="722"/>
      <c r="K268" s="722"/>
      <c r="L268" s="722"/>
      <c r="M268" s="722"/>
      <c r="N268" s="722"/>
      <c r="O268" s="722"/>
      <c r="P268" s="722"/>
      <c r="Q268" s="722"/>
      <c r="R268" s="182"/>
    </row>
    <row r="269" spans="1:18" s="94" customFormat="1" ht="13.15" customHeight="1" x14ac:dyDescent="0.2">
      <c r="A269" s="180"/>
      <c r="C269" s="722"/>
      <c r="D269" s="722"/>
      <c r="E269" s="722"/>
      <c r="F269" s="722"/>
      <c r="G269" s="722"/>
      <c r="H269" s="722"/>
      <c r="I269" s="722"/>
      <c r="J269" s="722"/>
      <c r="K269" s="722"/>
      <c r="L269" s="722"/>
      <c r="M269" s="722"/>
      <c r="N269" s="722"/>
      <c r="O269" s="722"/>
      <c r="P269" s="722"/>
      <c r="Q269" s="722"/>
      <c r="R269" s="182"/>
    </row>
    <row r="270" spans="1:18" s="94" customFormat="1" ht="13.15" customHeight="1" x14ac:dyDescent="0.2">
      <c r="A270" s="180"/>
      <c r="C270" s="722"/>
      <c r="D270" s="722"/>
      <c r="E270" s="722"/>
      <c r="F270" s="722"/>
      <c r="G270" s="722"/>
      <c r="H270" s="722"/>
      <c r="I270" s="722"/>
      <c r="J270" s="722"/>
      <c r="K270" s="722"/>
      <c r="L270" s="722"/>
      <c r="M270" s="722"/>
      <c r="N270" s="722"/>
      <c r="O270" s="722"/>
      <c r="P270" s="722"/>
      <c r="Q270" s="722"/>
      <c r="R270" s="182"/>
    </row>
    <row r="271" spans="1:18" s="94" customFormat="1" ht="13.15" customHeight="1" x14ac:dyDescent="0.2">
      <c r="A271" s="180"/>
      <c r="C271" s="722"/>
      <c r="D271" s="722"/>
      <c r="E271" s="722"/>
      <c r="F271" s="722"/>
      <c r="G271" s="722"/>
      <c r="H271" s="722"/>
      <c r="I271" s="722"/>
      <c r="J271" s="722"/>
      <c r="K271" s="722"/>
      <c r="L271" s="722"/>
      <c r="M271" s="722"/>
      <c r="N271" s="722"/>
      <c r="O271" s="722"/>
      <c r="P271" s="722"/>
      <c r="Q271" s="722"/>
      <c r="R271" s="182"/>
    </row>
    <row r="272" spans="1:18" s="94" customFormat="1" ht="13.15" customHeight="1" x14ac:dyDescent="0.2">
      <c r="A272" s="180"/>
      <c r="C272" s="722"/>
      <c r="D272" s="722"/>
      <c r="E272" s="722"/>
      <c r="F272" s="722"/>
      <c r="G272" s="722"/>
      <c r="H272" s="722"/>
      <c r="I272" s="722"/>
      <c r="J272" s="722"/>
      <c r="K272" s="722"/>
      <c r="L272" s="722"/>
      <c r="M272" s="722"/>
      <c r="N272" s="722"/>
      <c r="O272" s="722"/>
      <c r="P272" s="722"/>
      <c r="Q272" s="722"/>
      <c r="R272" s="182"/>
    </row>
    <row r="273" spans="1:22" s="94" customFormat="1" ht="13.15" customHeight="1" x14ac:dyDescent="0.2">
      <c r="A273" s="180"/>
      <c r="C273" s="722"/>
      <c r="D273" s="722"/>
      <c r="E273" s="722"/>
      <c r="F273" s="722"/>
      <c r="G273" s="722"/>
      <c r="H273" s="722"/>
      <c r="I273" s="722"/>
      <c r="J273" s="722"/>
      <c r="K273" s="722"/>
      <c r="L273" s="722"/>
      <c r="M273" s="722"/>
      <c r="N273" s="722"/>
      <c r="O273" s="722"/>
      <c r="P273" s="722"/>
      <c r="Q273" s="722"/>
      <c r="R273" s="182"/>
    </row>
    <row r="274" spans="1:22" s="94" customFormat="1" ht="13.15" customHeight="1" x14ac:dyDescent="0.2">
      <c r="A274" s="268"/>
      <c r="B274" s="186"/>
      <c r="C274" s="229" t="str">
        <f>'N1'!$O$46</f>
        <v>EXPOSITORES COMUNITÁRIOS</v>
      </c>
      <c r="D274" s="186"/>
      <c r="E274" s="186"/>
      <c r="F274" s="186"/>
      <c r="G274" s="186"/>
      <c r="H274" s="186"/>
      <c r="I274" s="186"/>
      <c r="J274" s="186"/>
      <c r="K274" s="186"/>
      <c r="L274" s="186"/>
      <c r="M274" s="186"/>
      <c r="N274" s="186"/>
      <c r="O274" s="186"/>
      <c r="P274" s="186"/>
      <c r="Q274" s="186"/>
      <c r="R274" s="182"/>
    </row>
    <row r="275" spans="1:22" s="94" customFormat="1" ht="13.15" customHeight="1" x14ac:dyDescent="0.2">
      <c r="A275" s="268"/>
      <c r="B275" s="186"/>
      <c r="C275" s="195" t="str">
        <f>'N2'!$A$268</f>
        <v>Valide o seu Nº de Contribuinte para confirmar a não sujeição a IVA à taxa em vigor em Portugal. Verifique em:</v>
      </c>
      <c r="D275" s="186"/>
      <c r="E275" s="186"/>
      <c r="F275" s="186"/>
      <c r="G275" s="186"/>
      <c r="H275" s="186"/>
      <c r="I275" s="186"/>
      <c r="J275" s="186"/>
      <c r="K275" s="186"/>
      <c r="L275" s="186"/>
      <c r="M275" s="186"/>
      <c r="N275" s="186"/>
      <c r="O275" s="186"/>
      <c r="P275" s="186"/>
      <c r="Q275" s="186"/>
      <c r="R275" s="182"/>
    </row>
    <row r="276" spans="1:22" s="94" customFormat="1" ht="13.15" customHeight="1" x14ac:dyDescent="0.2">
      <c r="A276" s="268"/>
      <c r="B276" s="186"/>
      <c r="G276" s="719" t="s">
        <v>297</v>
      </c>
      <c r="H276" s="719"/>
      <c r="I276" s="719"/>
      <c r="J276" s="719"/>
      <c r="K276" s="719"/>
      <c r="L276" s="719"/>
      <c r="M276" s="719"/>
      <c r="N276" s="719"/>
      <c r="O276" s="186"/>
      <c r="P276" s="186"/>
      <c r="Q276" s="186"/>
      <c r="R276" s="182"/>
    </row>
    <row r="277" spans="1:22" s="94" customFormat="1" ht="13.15" customHeight="1" x14ac:dyDescent="0.2">
      <c r="A277" s="268"/>
      <c r="B277" s="186"/>
      <c r="G277" s="24"/>
      <c r="H277" s="24"/>
      <c r="I277" s="24"/>
      <c r="J277" s="24"/>
      <c r="K277" s="24"/>
      <c r="L277" s="24"/>
      <c r="M277" s="24"/>
      <c r="N277" s="200"/>
      <c r="O277" s="186"/>
      <c r="P277" s="186"/>
      <c r="Q277" s="186"/>
      <c r="R277" s="182"/>
    </row>
    <row r="278" spans="1:22" s="94" customFormat="1" ht="13.15" customHeight="1" x14ac:dyDescent="0.2">
      <c r="A278" s="180"/>
      <c r="B278" s="198"/>
      <c r="C278" s="721" t="str">
        <f>'N1'!$M$11</f>
        <v>LEGISLAÇÃO SOBRE PAGAMENTOS EM DINHEIRO</v>
      </c>
      <c r="D278" s="721"/>
      <c r="E278" s="721"/>
      <c r="F278" s="721"/>
      <c r="G278" s="721"/>
      <c r="H278" s="721"/>
      <c r="I278" s="721"/>
      <c r="J278" s="721"/>
      <c r="K278" s="721"/>
      <c r="L278" s="721"/>
      <c r="M278" s="721"/>
      <c r="P278" s="224"/>
      <c r="Q278" s="224"/>
      <c r="R278" s="182"/>
    </row>
    <row r="279" spans="1:22" s="94" customFormat="1" ht="13.15" customHeight="1" x14ac:dyDescent="0.2">
      <c r="A279" s="180"/>
      <c r="B279" s="269"/>
      <c r="C279" s="723" t="str">
        <f>'N2'!$A$273</f>
        <v>Nos termos do disposto na Lei n.º 92/2017, de 22 de Agosto, informamos que os pagamentos respeitantes a facturas e/ou adiantamentos de valor igual ou superior a €1.000,00 não poderão ser feitos em numerário: deverão ser efectuados por transferência bancária, depósito bancário, ou cheque nominativo. O limite mencionado aplica-se ao valor total da participação, pelo que partes da totalidade do valor da participação, ainda que abaixo do montante supra referido, não poderão, de acordo com a mesma lei, ser feitos em numerário.</v>
      </c>
      <c r="D279" s="723"/>
      <c r="E279" s="723"/>
      <c r="F279" s="723"/>
      <c r="G279" s="723"/>
      <c r="H279" s="723"/>
      <c r="I279" s="723"/>
      <c r="J279" s="723"/>
      <c r="K279" s="723"/>
      <c r="L279" s="723"/>
      <c r="M279" s="723"/>
      <c r="N279" s="723"/>
      <c r="O279" s="723"/>
      <c r="P279" s="723"/>
      <c r="Q279" s="723"/>
      <c r="R279" s="182"/>
    </row>
    <row r="280" spans="1:22" s="94" customFormat="1" ht="13.15" customHeight="1" x14ac:dyDescent="0.2">
      <c r="A280" s="180"/>
      <c r="B280" s="269"/>
      <c r="C280" s="723"/>
      <c r="D280" s="723"/>
      <c r="E280" s="723"/>
      <c r="F280" s="723"/>
      <c r="G280" s="723"/>
      <c r="H280" s="723"/>
      <c r="I280" s="723"/>
      <c r="J280" s="723"/>
      <c r="K280" s="723"/>
      <c r="L280" s="723"/>
      <c r="M280" s="723"/>
      <c r="N280" s="723"/>
      <c r="O280" s="723"/>
      <c r="P280" s="723"/>
      <c r="Q280" s="723"/>
      <c r="R280" s="182"/>
    </row>
    <row r="281" spans="1:22" s="94" customFormat="1" ht="13.15" customHeight="1" x14ac:dyDescent="0.2">
      <c r="A281" s="180"/>
      <c r="B281" s="269"/>
      <c r="C281" s="723"/>
      <c r="D281" s="723"/>
      <c r="E281" s="723"/>
      <c r="F281" s="723"/>
      <c r="G281" s="723"/>
      <c r="H281" s="723"/>
      <c r="I281" s="723"/>
      <c r="J281" s="723"/>
      <c r="K281" s="723"/>
      <c r="L281" s="723"/>
      <c r="M281" s="723"/>
      <c r="N281" s="723"/>
      <c r="O281" s="723"/>
      <c r="P281" s="723"/>
      <c r="Q281" s="723"/>
      <c r="R281" s="182"/>
    </row>
    <row r="282" spans="1:22" s="94" customFormat="1" ht="13.15" customHeight="1" x14ac:dyDescent="0.2">
      <c r="A282" s="180"/>
      <c r="B282" s="269"/>
      <c r="C282" s="723"/>
      <c r="D282" s="723"/>
      <c r="E282" s="723"/>
      <c r="F282" s="723"/>
      <c r="G282" s="723"/>
      <c r="H282" s="723"/>
      <c r="I282" s="723"/>
      <c r="J282" s="723"/>
      <c r="K282" s="723"/>
      <c r="L282" s="723"/>
      <c r="M282" s="723"/>
      <c r="N282" s="723"/>
      <c r="O282" s="723"/>
      <c r="P282" s="723"/>
      <c r="Q282" s="723"/>
      <c r="R282" s="182"/>
    </row>
    <row r="283" spans="1:22" s="94" customFormat="1" ht="13.15" customHeight="1" x14ac:dyDescent="0.2">
      <c r="A283" s="180"/>
      <c r="B283" s="181"/>
      <c r="R283" s="182"/>
    </row>
    <row r="284" spans="1:22" s="94" customFormat="1" ht="13.15" customHeight="1" x14ac:dyDescent="0.2">
      <c r="A284" s="268"/>
      <c r="B284" s="198"/>
      <c r="C284" s="721" t="str">
        <f>'N1'!$M$76</f>
        <v xml:space="preserve">RESOLUÇÃO ALTERNATIVA DE LITÍGIOS DE CONSUMO </v>
      </c>
      <c r="D284" s="721"/>
      <c r="E284" s="721"/>
      <c r="F284" s="721"/>
      <c r="G284" s="721"/>
      <c r="H284" s="721"/>
      <c r="I284" s="721"/>
      <c r="J284" s="721"/>
      <c r="K284" s="721"/>
      <c r="L284" s="721"/>
      <c r="M284" s="721"/>
      <c r="N284" s="186"/>
      <c r="O284" s="186"/>
      <c r="P284" s="186"/>
      <c r="Q284" s="186"/>
      <c r="R284" s="182"/>
    </row>
    <row r="285" spans="1:22" s="94" customFormat="1" ht="13.15" customHeight="1" x14ac:dyDescent="0.2">
      <c r="A285" s="273"/>
      <c r="B285" s="186"/>
      <c r="C285" s="717" t="str">
        <f>'N2'!$A$278</f>
        <v>Em caso de litígio o consumidor pode recorrer a uma Entidade de Resolução Alternativa de Litígios de consumo:  CENTRO DE ARBITRAGEM DE CONFLITOS DE CONSUMO DE LISBOA; R. dos Douradores, 116 - 2º - 1100-207 Lisboa / T: 00-351-218 807 000/F: 00-351-218 807 038.</v>
      </c>
      <c r="D285" s="717"/>
      <c r="E285" s="717"/>
      <c r="F285" s="717"/>
      <c r="G285" s="717"/>
      <c r="H285" s="717"/>
      <c r="I285" s="717"/>
      <c r="J285" s="717"/>
      <c r="K285" s="717"/>
      <c r="L285" s="717"/>
      <c r="M285" s="717"/>
      <c r="N285" s="717"/>
      <c r="O285" s="717"/>
      <c r="P285" s="717"/>
      <c r="Q285" s="717"/>
      <c r="R285" s="182"/>
      <c r="S285" s="274"/>
      <c r="T285" s="274"/>
      <c r="U285" s="274"/>
      <c r="V285" s="274"/>
    </row>
    <row r="286" spans="1:22" s="94" customFormat="1" ht="13.15" customHeight="1" x14ac:dyDescent="0.2">
      <c r="A286" s="273"/>
      <c r="B286" s="186"/>
      <c r="C286" s="717"/>
      <c r="D286" s="717"/>
      <c r="E286" s="717"/>
      <c r="F286" s="717"/>
      <c r="G286" s="717"/>
      <c r="H286" s="717"/>
      <c r="I286" s="717"/>
      <c r="J286" s="717"/>
      <c r="K286" s="717"/>
      <c r="L286" s="717"/>
      <c r="M286" s="717"/>
      <c r="N286" s="717"/>
      <c r="O286" s="717"/>
      <c r="P286" s="717"/>
      <c r="Q286" s="717"/>
      <c r="R286" s="182"/>
      <c r="S286" s="275"/>
      <c r="T286" s="275"/>
      <c r="U286" s="276"/>
      <c r="V286" s="276"/>
    </row>
    <row r="287" spans="1:22" s="94" customFormat="1" ht="13.15" customHeight="1" x14ac:dyDescent="0.2">
      <c r="A287" s="273"/>
      <c r="B287" s="186"/>
      <c r="C287" s="718" t="s">
        <v>299</v>
      </c>
      <c r="D287" s="718"/>
      <c r="E287" s="718"/>
      <c r="F287" s="718"/>
      <c r="G287" s="718"/>
      <c r="H287" s="718"/>
      <c r="I287" s="277"/>
      <c r="J287" s="718" t="s">
        <v>300</v>
      </c>
      <c r="K287" s="718"/>
      <c r="L287" s="718"/>
      <c r="M287" s="718"/>
      <c r="N287" s="719" t="s">
        <v>301</v>
      </c>
      <c r="O287" s="719"/>
      <c r="P287" s="719"/>
      <c r="Q287" s="186"/>
      <c r="R287" s="182"/>
      <c r="S287" s="275"/>
      <c r="T287" s="275"/>
      <c r="U287" s="278"/>
      <c r="V287" s="278"/>
    </row>
    <row r="288" spans="1:22" s="94" customFormat="1" ht="13.15" customHeight="1" x14ac:dyDescent="0.2">
      <c r="A288" s="273"/>
      <c r="B288" s="186"/>
      <c r="C288" s="720" t="str">
        <f>'N1'!$O$66</f>
        <v>Mais informações em Portal do Consumidor:</v>
      </c>
      <c r="D288" s="720"/>
      <c r="E288" s="720"/>
      <c r="F288" s="720"/>
      <c r="G288" s="720"/>
      <c r="H288" s="720"/>
      <c r="I288" s="720"/>
      <c r="J288" s="720"/>
      <c r="K288" s="243"/>
      <c r="L288" s="719" t="s">
        <v>302</v>
      </c>
      <c r="M288" s="719"/>
      <c r="N288" s="279"/>
      <c r="O288" s="186"/>
      <c r="P288" s="186"/>
      <c r="Q288" s="186"/>
      <c r="R288" s="182"/>
      <c r="S288" s="275"/>
      <c r="T288" s="275"/>
      <c r="U288" s="278"/>
      <c r="V288" s="278"/>
    </row>
    <row r="289" spans="1:22" s="94" customFormat="1" ht="13.15" customHeight="1" x14ac:dyDescent="0.2">
      <c r="A289" s="273"/>
      <c r="B289" s="186"/>
      <c r="D289" s="243"/>
      <c r="E289" s="243"/>
      <c r="F289" s="243"/>
      <c r="G289" s="243"/>
      <c r="H289" s="243"/>
      <c r="I289" s="243"/>
      <c r="J289" s="243"/>
      <c r="K289" s="243"/>
      <c r="L289" s="24"/>
      <c r="M289" s="24"/>
      <c r="N289" s="279"/>
      <c r="O289" s="186"/>
      <c r="P289" s="186"/>
      <c r="Q289" s="186"/>
      <c r="R289" s="182"/>
      <c r="S289" s="275"/>
      <c r="T289" s="275"/>
      <c r="U289" s="278"/>
      <c r="V289" s="278"/>
    </row>
    <row r="290" spans="1:22" s="94" customFormat="1" ht="13.15" customHeight="1" x14ac:dyDescent="0.2">
      <c r="A290" s="273"/>
      <c r="B290" s="186"/>
      <c r="D290" s="243"/>
      <c r="E290" s="243"/>
      <c r="F290" s="243"/>
      <c r="G290" s="243"/>
      <c r="H290" s="243"/>
      <c r="I290" s="243"/>
      <c r="J290" s="243"/>
      <c r="K290" s="243"/>
      <c r="L290" s="24"/>
      <c r="M290" s="24"/>
      <c r="N290" s="279"/>
      <c r="O290" s="186"/>
      <c r="P290" s="186"/>
      <c r="Q290" s="186"/>
      <c r="R290" s="182"/>
      <c r="S290" s="275"/>
      <c r="T290" s="275"/>
      <c r="U290" s="278"/>
      <c r="V290" s="278"/>
    </row>
    <row r="291" spans="1:22" s="94" customFormat="1" ht="13.15" customHeight="1" x14ac:dyDescent="0.2">
      <c r="A291" s="273"/>
      <c r="B291" s="186"/>
      <c r="D291" s="243"/>
      <c r="E291" s="243"/>
      <c r="F291" s="243"/>
      <c r="G291" s="243"/>
      <c r="H291" s="243"/>
      <c r="I291" s="243"/>
      <c r="J291" s="243"/>
      <c r="K291" s="243"/>
      <c r="L291" s="24"/>
      <c r="M291" s="24"/>
      <c r="N291" s="279"/>
      <c r="O291" s="186"/>
      <c r="P291" s="186"/>
      <c r="Q291" s="186"/>
      <c r="R291" s="182"/>
    </row>
    <row r="292" spans="1:22" s="94" customFormat="1" ht="13.15" customHeight="1" x14ac:dyDescent="0.2">
      <c r="A292" s="180"/>
      <c r="C292" s="186"/>
      <c r="D292" s="186"/>
      <c r="E292" s="186"/>
      <c r="F292" s="186"/>
      <c r="G292" s="186"/>
      <c r="H292" s="186"/>
      <c r="I292" s="186"/>
      <c r="J292" s="186"/>
      <c r="K292" s="186"/>
      <c r="L292" s="186"/>
      <c r="M292" s="186"/>
      <c r="N292" s="186"/>
      <c r="O292" s="186"/>
      <c r="P292" s="186"/>
      <c r="Q292" s="186"/>
      <c r="R292" s="182"/>
    </row>
    <row r="293" spans="1:22" s="94" customFormat="1" ht="13.15" customHeight="1" thickBot="1" x14ac:dyDescent="0.25">
      <c r="A293" s="280"/>
      <c r="B293" s="281"/>
      <c r="C293" s="282"/>
      <c r="D293" s="282"/>
      <c r="E293" s="282"/>
      <c r="F293" s="282"/>
      <c r="G293" s="282"/>
      <c r="H293" s="282"/>
      <c r="I293" s="282"/>
      <c r="J293" s="282"/>
      <c r="K293" s="282"/>
      <c r="L293" s="282"/>
      <c r="M293" s="282"/>
      <c r="N293" s="282"/>
      <c r="O293" s="282"/>
      <c r="P293" s="282"/>
      <c r="Q293" s="282"/>
      <c r="R293" s="283"/>
    </row>
    <row r="294" spans="1:22" s="94" customFormat="1" ht="13.15" customHeight="1" thickTop="1" x14ac:dyDescent="0.2">
      <c r="B294" s="181"/>
    </row>
    <row r="295" spans="1:22" s="94" customFormat="1" ht="13.15" customHeight="1" x14ac:dyDescent="0.2">
      <c r="B295" s="181"/>
    </row>
    <row r="296" spans="1:22" s="94" customFormat="1" ht="13.15" customHeight="1" x14ac:dyDescent="0.2">
      <c r="B296" s="181"/>
    </row>
    <row r="297" spans="1:22" s="94" customFormat="1" ht="13.15" customHeight="1" x14ac:dyDescent="0.2">
      <c r="B297" s="181"/>
    </row>
    <row r="298" spans="1:22" s="94" customFormat="1" ht="13.15" customHeight="1" x14ac:dyDescent="0.2">
      <c r="B298" s="181"/>
    </row>
    <row r="299" spans="1:22" s="94" customFormat="1" ht="13.15" customHeight="1" x14ac:dyDescent="0.2">
      <c r="B299" s="181"/>
    </row>
    <row r="300" spans="1:22" s="94" customFormat="1" ht="13.15" customHeight="1" x14ac:dyDescent="0.2">
      <c r="B300" s="181"/>
    </row>
    <row r="301" spans="1:22" s="94" customFormat="1" ht="13.15" customHeight="1" x14ac:dyDescent="0.2">
      <c r="B301" s="181"/>
    </row>
    <row r="302" spans="1:22" s="94" customFormat="1" ht="13.15" customHeight="1" x14ac:dyDescent="0.2">
      <c r="B302" s="181"/>
    </row>
    <row r="303" spans="1:22" s="94" customFormat="1" ht="13.15" customHeight="1" x14ac:dyDescent="0.2">
      <c r="B303" s="181"/>
    </row>
    <row r="304" spans="1:22" s="94" customFormat="1" ht="13.15" customHeight="1" x14ac:dyDescent="0.2">
      <c r="B304" s="181"/>
    </row>
    <row r="305" spans="2:2" s="94" customFormat="1" ht="13.15" customHeight="1" x14ac:dyDescent="0.2">
      <c r="B305" s="181"/>
    </row>
    <row r="306" spans="2:2" s="94" customFormat="1" ht="13.15" customHeight="1" x14ac:dyDescent="0.2">
      <c r="B306" s="181"/>
    </row>
    <row r="307" spans="2:2" s="94" customFormat="1" ht="13.15" customHeight="1" x14ac:dyDescent="0.2">
      <c r="B307" s="181"/>
    </row>
    <row r="308" spans="2:2" s="94" customFormat="1" ht="13.15" customHeight="1" x14ac:dyDescent="0.2">
      <c r="B308" s="181"/>
    </row>
    <row r="309" spans="2:2" s="94" customFormat="1" ht="13.15" customHeight="1" x14ac:dyDescent="0.2">
      <c r="B309" s="181"/>
    </row>
    <row r="310" spans="2:2" s="94" customFormat="1" ht="13.15" customHeight="1" x14ac:dyDescent="0.2">
      <c r="B310" s="181"/>
    </row>
    <row r="311" spans="2:2" s="94" customFormat="1" ht="13.15" customHeight="1" x14ac:dyDescent="0.2">
      <c r="B311" s="181"/>
    </row>
    <row r="312" spans="2:2" s="94" customFormat="1" ht="13.15" customHeight="1" x14ac:dyDescent="0.2">
      <c r="B312" s="181"/>
    </row>
    <row r="313" spans="2:2" s="94" customFormat="1" ht="13.15" customHeight="1" x14ac:dyDescent="0.2">
      <c r="B313" s="181"/>
    </row>
    <row r="314" spans="2:2" s="94" customFormat="1" ht="13.15" customHeight="1" x14ac:dyDescent="0.2">
      <c r="B314" s="181"/>
    </row>
    <row r="315" spans="2:2" s="94" customFormat="1" ht="13.15" customHeight="1" x14ac:dyDescent="0.2">
      <c r="B315" s="181"/>
    </row>
    <row r="316" spans="2:2" s="94" customFormat="1" ht="13.15" customHeight="1" x14ac:dyDescent="0.2">
      <c r="B316" s="181"/>
    </row>
    <row r="317" spans="2:2" s="94" customFormat="1" ht="13.15" customHeight="1" x14ac:dyDescent="0.2">
      <c r="B317" s="181"/>
    </row>
    <row r="318" spans="2:2" s="94" customFormat="1" ht="13.15" customHeight="1" x14ac:dyDescent="0.2">
      <c r="B318" s="181"/>
    </row>
    <row r="319" spans="2:2" s="94" customFormat="1" ht="13.15" customHeight="1" x14ac:dyDescent="0.2">
      <c r="B319" s="181"/>
    </row>
    <row r="320" spans="2:2" s="94" customFormat="1" ht="13.15" customHeight="1" x14ac:dyDescent="0.2">
      <c r="B320" s="181"/>
    </row>
    <row r="321" spans="2:2" s="94" customFormat="1" ht="13.15" customHeight="1" x14ac:dyDescent="0.2">
      <c r="B321" s="181"/>
    </row>
    <row r="322" spans="2:2" s="94" customFormat="1" ht="13.15" customHeight="1" x14ac:dyDescent="0.2">
      <c r="B322" s="181"/>
    </row>
    <row r="323" spans="2:2" s="94" customFormat="1" ht="13.15" customHeight="1" x14ac:dyDescent="0.2">
      <c r="B323" s="181"/>
    </row>
    <row r="324" spans="2:2" s="94" customFormat="1" ht="13.15" customHeight="1" x14ac:dyDescent="0.2">
      <c r="B324" s="181"/>
    </row>
    <row r="325" spans="2:2" s="94" customFormat="1" ht="13.15" customHeight="1" x14ac:dyDescent="0.2">
      <c r="B325" s="181"/>
    </row>
    <row r="326" spans="2:2" s="94" customFormat="1" ht="13.15" customHeight="1" x14ac:dyDescent="0.2">
      <c r="B326" s="181"/>
    </row>
    <row r="327" spans="2:2" s="94" customFormat="1" ht="13.15" customHeight="1" x14ac:dyDescent="0.2">
      <c r="B327" s="181"/>
    </row>
    <row r="328" spans="2:2" s="94" customFormat="1" ht="13.15" customHeight="1" x14ac:dyDescent="0.2">
      <c r="B328" s="181"/>
    </row>
    <row r="329" spans="2:2" s="94" customFormat="1" ht="13.15" customHeight="1" x14ac:dyDescent="0.2">
      <c r="B329" s="181"/>
    </row>
    <row r="330" spans="2:2" s="94" customFormat="1" ht="13.15" customHeight="1" x14ac:dyDescent="0.2">
      <c r="B330" s="181"/>
    </row>
    <row r="331" spans="2:2" s="94" customFormat="1" ht="13.15" customHeight="1" x14ac:dyDescent="0.2">
      <c r="B331" s="181"/>
    </row>
    <row r="332" spans="2:2" s="94" customFormat="1" ht="13.15" customHeight="1" x14ac:dyDescent="0.2">
      <c r="B332" s="181"/>
    </row>
    <row r="333" spans="2:2" s="94" customFormat="1" ht="13.15" customHeight="1" x14ac:dyDescent="0.2">
      <c r="B333" s="181"/>
    </row>
    <row r="334" spans="2:2" s="94" customFormat="1" ht="13.15" customHeight="1" x14ac:dyDescent="0.2">
      <c r="B334" s="181"/>
    </row>
    <row r="335" spans="2:2" s="94" customFormat="1" ht="13.15" customHeight="1" x14ac:dyDescent="0.2">
      <c r="B335" s="181"/>
    </row>
    <row r="336" spans="2:2" s="94" customFormat="1" ht="13.15" customHeight="1" x14ac:dyDescent="0.2">
      <c r="B336" s="181"/>
    </row>
    <row r="337" spans="2:2" s="94" customFormat="1" ht="13.15" customHeight="1" x14ac:dyDescent="0.2">
      <c r="B337" s="181"/>
    </row>
    <row r="338" spans="2:2" s="94" customFormat="1" ht="13.15" customHeight="1" x14ac:dyDescent="0.2">
      <c r="B338" s="181"/>
    </row>
    <row r="339" spans="2:2" s="94" customFormat="1" ht="13.15" customHeight="1" x14ac:dyDescent="0.2">
      <c r="B339" s="181"/>
    </row>
    <row r="340" spans="2:2" s="94" customFormat="1" ht="13.15" customHeight="1" x14ac:dyDescent="0.2">
      <c r="B340" s="181"/>
    </row>
    <row r="341" spans="2:2" s="94" customFormat="1" ht="13.15" customHeight="1" x14ac:dyDescent="0.2">
      <c r="B341" s="181"/>
    </row>
    <row r="342" spans="2:2" s="94" customFormat="1" ht="13.15" customHeight="1" x14ac:dyDescent="0.2">
      <c r="B342" s="181"/>
    </row>
    <row r="343" spans="2:2" s="94" customFormat="1" ht="13.15" customHeight="1" x14ac:dyDescent="0.2">
      <c r="B343" s="181"/>
    </row>
    <row r="344" spans="2:2" s="94" customFormat="1" ht="13.15" customHeight="1" x14ac:dyDescent="0.2">
      <c r="B344" s="181"/>
    </row>
    <row r="345" spans="2:2" s="94" customFormat="1" ht="13.15" customHeight="1" x14ac:dyDescent="0.2">
      <c r="B345" s="181"/>
    </row>
    <row r="346" spans="2:2" s="94" customFormat="1" ht="13.15" customHeight="1" x14ac:dyDescent="0.2">
      <c r="B346" s="181"/>
    </row>
    <row r="347" spans="2:2" s="94" customFormat="1" ht="13.15" customHeight="1" x14ac:dyDescent="0.2">
      <c r="B347" s="181"/>
    </row>
    <row r="348" spans="2:2" s="94" customFormat="1" ht="13.15" customHeight="1" x14ac:dyDescent="0.2">
      <c r="B348" s="181"/>
    </row>
    <row r="349" spans="2:2" s="94" customFormat="1" ht="13.15" customHeight="1" x14ac:dyDescent="0.2">
      <c r="B349" s="181"/>
    </row>
    <row r="350" spans="2:2" s="94" customFormat="1" ht="13.15" customHeight="1" x14ac:dyDescent="0.2">
      <c r="B350" s="181"/>
    </row>
    <row r="351" spans="2:2" s="94" customFormat="1" ht="13.15" customHeight="1" x14ac:dyDescent="0.2">
      <c r="B351" s="181"/>
    </row>
    <row r="352" spans="2:2" s="94" customFormat="1" ht="13.15" customHeight="1" x14ac:dyDescent="0.2">
      <c r="B352" s="181"/>
    </row>
    <row r="353" spans="1:18" s="94" customFormat="1" ht="13.15" customHeight="1" x14ac:dyDescent="0.2">
      <c r="B353" s="181"/>
    </row>
    <row r="354" spans="1:18" s="94" customFormat="1" ht="13.15" customHeight="1" x14ac:dyDescent="0.2">
      <c r="B354" s="181"/>
    </row>
    <row r="355" spans="1:18" ht="13.15" customHeight="1" x14ac:dyDescent="0.2">
      <c r="A355" s="94"/>
      <c r="B355" s="181"/>
      <c r="C355" s="94"/>
      <c r="D355" s="94"/>
      <c r="E355" s="94"/>
      <c r="F355" s="94"/>
      <c r="G355" s="94"/>
      <c r="H355" s="94"/>
      <c r="I355" s="94"/>
      <c r="J355" s="94"/>
      <c r="K355" s="94"/>
      <c r="L355" s="94"/>
      <c r="M355" s="94"/>
      <c r="N355" s="94"/>
      <c r="O355" s="94"/>
      <c r="P355" s="94"/>
      <c r="Q355" s="94"/>
      <c r="R355" s="94"/>
    </row>
    <row r="356" spans="1:18" ht="13.15" customHeight="1" x14ac:dyDescent="0.2">
      <c r="B356" s="181"/>
      <c r="C356" s="94"/>
      <c r="D356" s="94"/>
      <c r="E356" s="94"/>
      <c r="F356" s="94"/>
      <c r="G356" s="94"/>
      <c r="H356" s="94"/>
      <c r="I356" s="94"/>
      <c r="J356" s="94"/>
      <c r="K356" s="94"/>
      <c r="L356" s="94"/>
      <c r="M356" s="94"/>
      <c r="N356" s="94"/>
      <c r="O356" s="94"/>
      <c r="P356" s="94"/>
      <c r="Q356" s="94"/>
    </row>
    <row r="357" spans="1:18" ht="13.15" customHeight="1" x14ac:dyDescent="0.2">
      <c r="B357" s="181"/>
      <c r="C357" s="94"/>
      <c r="D357" s="94"/>
      <c r="E357" s="94"/>
      <c r="F357" s="94"/>
      <c r="G357" s="94"/>
      <c r="H357" s="94"/>
      <c r="I357" s="94"/>
      <c r="J357" s="94"/>
      <c r="K357" s="94"/>
      <c r="L357" s="94"/>
      <c r="M357" s="94"/>
      <c r="N357" s="94"/>
      <c r="O357" s="94"/>
      <c r="P357" s="94"/>
      <c r="Q357" s="94"/>
    </row>
    <row r="358" spans="1:18" ht="13.15" customHeight="1" x14ac:dyDescent="0.2">
      <c r="B358" s="181"/>
      <c r="C358" s="94"/>
      <c r="D358" s="94"/>
      <c r="E358" s="94"/>
      <c r="F358" s="94"/>
      <c r="G358" s="94"/>
      <c r="H358" s="94"/>
      <c r="I358" s="94"/>
      <c r="J358" s="94"/>
      <c r="K358" s="94"/>
      <c r="L358" s="94"/>
      <c r="M358" s="94"/>
      <c r="N358" s="94"/>
      <c r="O358" s="94"/>
      <c r="P358" s="94"/>
      <c r="Q358" s="94"/>
    </row>
    <row r="359" spans="1:18" ht="13.15" customHeight="1" x14ac:dyDescent="0.2">
      <c r="B359" s="181"/>
      <c r="C359" s="94"/>
      <c r="D359" s="94"/>
      <c r="E359" s="94"/>
      <c r="F359" s="94"/>
      <c r="G359" s="94"/>
      <c r="H359" s="94"/>
      <c r="I359" s="94"/>
      <c r="J359" s="94"/>
      <c r="K359" s="94"/>
      <c r="L359" s="94"/>
      <c r="M359" s="94"/>
      <c r="N359" s="94"/>
      <c r="O359" s="94"/>
      <c r="P359" s="94"/>
      <c r="Q359" s="94"/>
    </row>
    <row r="360" spans="1:18" ht="13.15" customHeight="1" x14ac:dyDescent="0.2">
      <c r="B360" s="181"/>
      <c r="C360" s="94"/>
      <c r="D360" s="94"/>
      <c r="E360" s="94"/>
      <c r="F360" s="94"/>
      <c r="G360" s="94"/>
      <c r="H360" s="94"/>
      <c r="I360" s="94"/>
      <c r="J360" s="94"/>
      <c r="K360" s="94"/>
      <c r="L360" s="94"/>
      <c r="M360" s="94"/>
      <c r="N360" s="94"/>
      <c r="O360" s="94"/>
      <c r="P360" s="94"/>
      <c r="Q360" s="94"/>
    </row>
    <row r="361" spans="1:18" ht="13.15" customHeight="1" x14ac:dyDescent="0.2">
      <c r="B361" s="181"/>
      <c r="C361" s="94"/>
      <c r="D361" s="94"/>
      <c r="E361" s="94"/>
      <c r="F361" s="94"/>
      <c r="G361" s="94"/>
      <c r="H361" s="94"/>
      <c r="I361" s="94"/>
      <c r="J361" s="94"/>
      <c r="K361" s="94"/>
      <c r="L361" s="94"/>
      <c r="M361" s="94"/>
      <c r="N361" s="94"/>
      <c r="O361" s="94"/>
      <c r="P361" s="94"/>
      <c r="Q361" s="94"/>
    </row>
    <row r="362" spans="1:18" ht="13.15" customHeight="1" x14ac:dyDescent="0.2">
      <c r="B362" s="181"/>
      <c r="C362" s="94"/>
      <c r="D362" s="94"/>
      <c r="E362" s="94"/>
      <c r="F362" s="94"/>
      <c r="G362" s="94"/>
      <c r="H362" s="94"/>
      <c r="I362" s="94"/>
      <c r="J362" s="94"/>
      <c r="K362" s="94"/>
      <c r="L362" s="94"/>
      <c r="M362" s="94"/>
      <c r="N362" s="94"/>
      <c r="O362" s="94"/>
      <c r="P362" s="94"/>
      <c r="Q362" s="94"/>
    </row>
    <row r="363" spans="1:18" ht="13.15" customHeight="1" x14ac:dyDescent="0.2">
      <c r="B363" s="181"/>
      <c r="C363" s="94"/>
      <c r="D363" s="94"/>
      <c r="E363" s="94"/>
      <c r="F363" s="94"/>
      <c r="G363" s="94"/>
      <c r="H363" s="94"/>
      <c r="I363" s="94"/>
      <c r="J363" s="94"/>
      <c r="K363" s="94"/>
      <c r="L363" s="94"/>
      <c r="M363" s="94"/>
      <c r="N363" s="94"/>
      <c r="O363" s="94"/>
      <c r="P363" s="94"/>
      <c r="Q363" s="94"/>
    </row>
    <row r="364" spans="1:18" ht="13.15" customHeight="1" x14ac:dyDescent="0.2">
      <c r="B364" s="181"/>
      <c r="C364" s="94"/>
      <c r="D364" s="94"/>
      <c r="E364" s="94"/>
      <c r="F364" s="94"/>
      <c r="G364" s="94"/>
      <c r="H364" s="94"/>
      <c r="I364" s="94"/>
      <c r="J364" s="94"/>
      <c r="K364" s="94"/>
      <c r="L364" s="94"/>
      <c r="M364" s="94"/>
      <c r="N364" s="94"/>
      <c r="O364" s="94"/>
      <c r="P364" s="94"/>
      <c r="Q364" s="94"/>
    </row>
    <row r="365" spans="1:18" ht="13.15" customHeight="1" x14ac:dyDescent="0.2">
      <c r="B365" s="181"/>
      <c r="C365" s="94"/>
      <c r="D365" s="94"/>
      <c r="E365" s="94"/>
      <c r="F365" s="94"/>
      <c r="G365" s="94"/>
      <c r="H365" s="94"/>
      <c r="I365" s="94"/>
      <c r="J365" s="94"/>
      <c r="K365" s="94"/>
      <c r="L365" s="94"/>
      <c r="M365" s="94"/>
      <c r="N365" s="94"/>
      <c r="O365" s="94"/>
      <c r="P365" s="94"/>
      <c r="Q365" s="94"/>
    </row>
    <row r="366" spans="1:18" ht="13.15" customHeight="1" x14ac:dyDescent="0.2">
      <c r="B366" s="181"/>
      <c r="C366" s="94"/>
      <c r="D366" s="94"/>
      <c r="E366" s="94"/>
      <c r="F366" s="94"/>
      <c r="G366" s="94"/>
      <c r="H366" s="94"/>
      <c r="I366" s="94"/>
      <c r="J366" s="94"/>
      <c r="K366" s="94"/>
      <c r="L366" s="94"/>
      <c r="M366" s="94"/>
      <c r="N366" s="94"/>
      <c r="O366" s="94"/>
      <c r="P366" s="94"/>
      <c r="Q366" s="94"/>
    </row>
    <row r="367" spans="1:18" ht="13.15" customHeight="1" x14ac:dyDescent="0.2">
      <c r="B367" s="181"/>
      <c r="C367" s="94"/>
      <c r="D367" s="94"/>
      <c r="E367" s="94"/>
      <c r="F367" s="94"/>
      <c r="G367" s="94"/>
      <c r="H367" s="94"/>
      <c r="I367" s="94"/>
      <c r="J367" s="94"/>
      <c r="K367" s="94"/>
      <c r="L367" s="94"/>
      <c r="M367" s="94"/>
      <c r="N367" s="94"/>
      <c r="O367" s="94"/>
      <c r="P367" s="94"/>
      <c r="Q367" s="94"/>
    </row>
    <row r="368" spans="1:18" ht="13.15" customHeight="1" x14ac:dyDescent="0.2">
      <c r="B368" s="181"/>
      <c r="C368" s="94"/>
      <c r="D368" s="94"/>
      <c r="E368" s="94"/>
      <c r="F368" s="94"/>
      <c r="G368" s="94"/>
      <c r="H368" s="94"/>
      <c r="I368" s="94"/>
      <c r="J368" s="94"/>
      <c r="K368" s="94"/>
      <c r="L368" s="94"/>
      <c r="M368" s="94"/>
      <c r="N368" s="94"/>
      <c r="O368" s="94"/>
      <c r="P368" s="94"/>
      <c r="Q368" s="94"/>
    </row>
    <row r="369" spans="2:17" ht="13.15" customHeight="1" x14ac:dyDescent="0.2">
      <c r="B369" s="181"/>
      <c r="C369" s="94"/>
      <c r="D369" s="94"/>
      <c r="E369" s="94"/>
      <c r="F369" s="94"/>
      <c r="G369" s="94"/>
      <c r="H369" s="94"/>
      <c r="I369" s="94"/>
      <c r="J369" s="94"/>
      <c r="K369" s="94"/>
      <c r="L369" s="94"/>
      <c r="M369" s="94"/>
      <c r="N369" s="94"/>
      <c r="O369" s="94"/>
      <c r="P369" s="94"/>
      <c r="Q369" s="94"/>
    </row>
    <row r="370" spans="2:17" ht="13.15" customHeight="1" x14ac:dyDescent="0.2">
      <c r="B370" s="181"/>
      <c r="C370" s="94"/>
      <c r="D370" s="94"/>
      <c r="E370" s="94"/>
      <c r="F370" s="94"/>
      <c r="G370" s="94"/>
      <c r="H370" s="94"/>
      <c r="I370" s="94"/>
      <c r="J370" s="94"/>
      <c r="K370" s="94"/>
      <c r="L370" s="94"/>
      <c r="M370" s="94"/>
      <c r="N370" s="94"/>
      <c r="O370" s="94"/>
      <c r="P370" s="94"/>
      <c r="Q370" s="94"/>
    </row>
    <row r="371" spans="2:17" ht="13.15" customHeight="1" x14ac:dyDescent="0.2">
      <c r="B371" s="181"/>
      <c r="C371" s="94"/>
      <c r="D371" s="94"/>
      <c r="E371" s="94"/>
      <c r="F371" s="94"/>
      <c r="G371" s="94"/>
      <c r="H371" s="94"/>
      <c r="I371" s="94"/>
      <c r="J371" s="94"/>
      <c r="K371" s="94"/>
      <c r="L371" s="94"/>
      <c r="M371" s="94"/>
      <c r="N371" s="94"/>
      <c r="O371" s="94"/>
      <c r="P371" s="94"/>
      <c r="Q371" s="94"/>
    </row>
    <row r="372" spans="2:17" ht="13.15" customHeight="1" x14ac:dyDescent="0.2">
      <c r="B372" s="181"/>
      <c r="C372" s="94"/>
      <c r="D372" s="94"/>
      <c r="E372" s="94"/>
      <c r="F372" s="94"/>
      <c r="G372" s="94"/>
      <c r="H372" s="94"/>
      <c r="I372" s="94"/>
      <c r="J372" s="94"/>
      <c r="K372" s="94"/>
      <c r="L372" s="94"/>
      <c r="M372" s="94"/>
      <c r="N372" s="94"/>
      <c r="O372" s="94"/>
      <c r="P372" s="94"/>
      <c r="Q372" s="94"/>
    </row>
  </sheetData>
  <sheetProtection algorithmName="SHA-512" hashValue="2Nhj2oRkrvmMzv25LkguR9SW/qDHhsmxhmNJePt6MCcTmS4dQgP4eZljOHZ5BZAfnuXGAiBhDUKhbqpCYCj5iA==" saltValue="+9dfV1/gNAqg+/RuS+n6tQ==" spinCount="100000" sheet="1" objects="1" scenarios="1" selectLockedCells="1"/>
  <mergeCells count="147">
    <mergeCell ref="G2:N4"/>
    <mergeCell ref="A5:R5"/>
    <mergeCell ref="B7:C7"/>
    <mergeCell ref="K7:M7"/>
    <mergeCell ref="B9:C9"/>
    <mergeCell ref="J9:N9"/>
    <mergeCell ref="E20:H22"/>
    <mergeCell ref="J20:J21"/>
    <mergeCell ref="L20:M20"/>
    <mergeCell ref="L21:M21"/>
    <mergeCell ref="L22:M22"/>
    <mergeCell ref="B28:C28"/>
    <mergeCell ref="L28:M28"/>
    <mergeCell ref="J10:N10"/>
    <mergeCell ref="B13:C13"/>
    <mergeCell ref="E13:I18"/>
    <mergeCell ref="L13:M13"/>
    <mergeCell ref="L14:M14"/>
    <mergeCell ref="J15:J16"/>
    <mergeCell ref="L15:M15"/>
    <mergeCell ref="L16:M16"/>
    <mergeCell ref="L17:M17"/>
    <mergeCell ref="L18:M18"/>
    <mergeCell ref="H38:J38"/>
    <mergeCell ref="L38:M38"/>
    <mergeCell ref="H39:J39"/>
    <mergeCell ref="L39:M39"/>
    <mergeCell ref="C40:J40"/>
    <mergeCell ref="L40:M40"/>
    <mergeCell ref="C29:M29"/>
    <mergeCell ref="N29:O29"/>
    <mergeCell ref="C32:M32"/>
    <mergeCell ref="N32:O32"/>
    <mergeCell ref="C33:Q36"/>
    <mergeCell ref="C37:J37"/>
    <mergeCell ref="L37:M37"/>
    <mergeCell ref="B44:C44"/>
    <mergeCell ref="L44:M44"/>
    <mergeCell ref="I45:J45"/>
    <mergeCell ref="L45:M45"/>
    <mergeCell ref="C46:N46"/>
    <mergeCell ref="O46:P46"/>
    <mergeCell ref="N40:O40"/>
    <mergeCell ref="L41:M41"/>
    <mergeCell ref="N41:O41"/>
    <mergeCell ref="F42:J42"/>
    <mergeCell ref="L42:M42"/>
    <mergeCell ref="N42:O42"/>
    <mergeCell ref="H60:J60"/>
    <mergeCell ref="L60:N60"/>
    <mergeCell ref="H61:J61"/>
    <mergeCell ref="L61:N61"/>
    <mergeCell ref="H62:J62"/>
    <mergeCell ref="L62:N62"/>
    <mergeCell ref="C49:Q50"/>
    <mergeCell ref="C51:Q52"/>
    <mergeCell ref="B54:C54"/>
    <mergeCell ref="B56:C56"/>
    <mergeCell ref="B59:C59"/>
    <mergeCell ref="H59:J59"/>
    <mergeCell ref="L59:N59"/>
    <mergeCell ref="B78:C85"/>
    <mergeCell ref="E79:Q81"/>
    <mergeCell ref="E83:J83"/>
    <mergeCell ref="M83:N83"/>
    <mergeCell ref="E84:Q85"/>
    <mergeCell ref="B87:C87"/>
    <mergeCell ref="H63:J63"/>
    <mergeCell ref="L63:N63"/>
    <mergeCell ref="B66:C66"/>
    <mergeCell ref="E67:Q69"/>
    <mergeCell ref="B71:C71"/>
    <mergeCell ref="B72:C76"/>
    <mergeCell ref="E73:Q74"/>
    <mergeCell ref="E76:M76"/>
    <mergeCell ref="C111:D111"/>
    <mergeCell ref="C112:L112"/>
    <mergeCell ref="M112:N112"/>
    <mergeCell ref="B114:M114"/>
    <mergeCell ref="B119:M119"/>
    <mergeCell ref="C122:Q125"/>
    <mergeCell ref="E88:Q89"/>
    <mergeCell ref="B91:C91"/>
    <mergeCell ref="B95:M95"/>
    <mergeCell ref="C96:Q98"/>
    <mergeCell ref="C101:Q105"/>
    <mergeCell ref="C108:Q110"/>
    <mergeCell ref="E129:I129"/>
    <mergeCell ref="M129:N129"/>
    <mergeCell ref="O129:P129"/>
    <mergeCell ref="E130:I130"/>
    <mergeCell ref="M130:N130"/>
    <mergeCell ref="O130:P130"/>
    <mergeCell ref="E127:I127"/>
    <mergeCell ref="M127:N127"/>
    <mergeCell ref="O127:P127"/>
    <mergeCell ref="E128:I128"/>
    <mergeCell ref="M128:N128"/>
    <mergeCell ref="O128:P128"/>
    <mergeCell ref="B150:Q151"/>
    <mergeCell ref="B152:Q153"/>
    <mergeCell ref="B155:M155"/>
    <mergeCell ref="B156:Q163"/>
    <mergeCell ref="B164:M164"/>
    <mergeCell ref="B165:Q166"/>
    <mergeCell ref="E131:I131"/>
    <mergeCell ref="M131:N131"/>
    <mergeCell ref="O131:P131"/>
    <mergeCell ref="B133:M133"/>
    <mergeCell ref="B144:Q146"/>
    <mergeCell ref="B148:M148"/>
    <mergeCell ref="B185:Q186"/>
    <mergeCell ref="B188:Q189"/>
    <mergeCell ref="C191:Q192"/>
    <mergeCell ref="C194:Q195"/>
    <mergeCell ref="C196:Q197"/>
    <mergeCell ref="C198:Q200"/>
    <mergeCell ref="B170:M170"/>
    <mergeCell ref="C173:Q175"/>
    <mergeCell ref="E177:J177"/>
    <mergeCell ref="L177:M177"/>
    <mergeCell ref="C178:Q179"/>
    <mergeCell ref="C181:Q183"/>
    <mergeCell ref="C232:M232"/>
    <mergeCell ref="C234:Q242"/>
    <mergeCell ref="C244:Q254"/>
    <mergeCell ref="C256:Q263"/>
    <mergeCell ref="C264:J264"/>
    <mergeCell ref="L264:M264"/>
    <mergeCell ref="B204:Q207"/>
    <mergeCell ref="C213:J214"/>
    <mergeCell ref="L213:Q214"/>
    <mergeCell ref="C217:Q219"/>
    <mergeCell ref="B221:Q222"/>
    <mergeCell ref="B224:Q225"/>
    <mergeCell ref="C285:Q286"/>
    <mergeCell ref="C287:H287"/>
    <mergeCell ref="J287:M287"/>
    <mergeCell ref="N287:P287"/>
    <mergeCell ref="C288:J288"/>
    <mergeCell ref="L288:M288"/>
    <mergeCell ref="C266:M266"/>
    <mergeCell ref="C268:Q273"/>
    <mergeCell ref="G276:N276"/>
    <mergeCell ref="C278:M278"/>
    <mergeCell ref="C279:Q282"/>
    <mergeCell ref="C284:M284"/>
  </mergeCells>
  <hyperlinks>
    <hyperlink ref="L177" r:id="rId1" xr:uid="{52C22B82-CDBD-4E09-B219-7A065276CE80}"/>
    <hyperlink ref="L60" r:id="rId2" display="mailto:cliente.fil@ccl.fil.pt" xr:uid="{8492A6CF-EEAD-451A-9094-D67DE8561E51}"/>
    <hyperlink ref="L61" r:id="rId3" display="mailto:servifil@ccl.fil.pt" xr:uid="{31AB8811-B994-46AA-B235-A1E7A6BA76D5}"/>
    <hyperlink ref="L62" r:id="rId4" display="mailto:fil-tesouraria@ccl.fil.pt" xr:uid="{30AAFAFE-479F-48CE-89BB-EC8FC767734A}"/>
    <hyperlink ref="L63" r:id="rId5" display="mailto:filpress@ccl.fil.pt" xr:uid="{34934CA8-D178-43F3-8721-F6F660E3BEB4}"/>
    <hyperlink ref="M83" r:id="rId6" display="mailto:servifil@ccl.fil.pt" xr:uid="{42EACE8B-5877-4CDE-8932-B95BF88E68A1}"/>
    <hyperlink ref="M112" r:id="rId7" display="mailto:cliente.fil@ccl.fil.pt" xr:uid="{A0DDDA38-317E-483B-9173-43AED5B92668}"/>
    <hyperlink ref="N76" location="Normas!B162" display="Normas!B162" xr:uid="{BB6BF675-C202-40B5-9652-DFC14A04DB5F}"/>
    <hyperlink ref="C287" r:id="rId8" xr:uid="{48C29704-7BB7-4A22-9800-30C8C8BEB045}"/>
    <hyperlink ref="J287" r:id="rId9" xr:uid="{47E59F90-ADE8-41BB-BBF0-24019D72412D}"/>
    <hyperlink ref="N287" r:id="rId10" xr:uid="{7311CD3F-8F24-40E4-87B5-7D7334CA5E64}"/>
    <hyperlink ref="L288" r:id="rId11" xr:uid="{54B0D65D-A87E-42D9-AD90-8DE66FA3A201}"/>
    <hyperlink ref="L264" r:id="rId12" xr:uid="{B818792C-F5DA-4584-A849-F804115C031B}"/>
    <hyperlink ref="G276" r:id="rId13" xr:uid="{66D03631-8E24-4A0D-8566-D0575413AF46}"/>
    <hyperlink ref="K7" r:id="rId14" xr:uid="{2B01023F-9CA9-4ACE-A1DC-DEFC82D5AC82}"/>
    <hyperlink ref="L59" r:id="rId15" xr:uid="{E2ED0695-3BC3-45C4-A286-D24E97DC35DC}"/>
    <hyperlink ref="O232" location="Espaço!N28" display="◄" xr:uid="{6E83D369-45E5-464F-BB07-89A33D784792}"/>
    <hyperlink ref="O266" location="Espaço!H85" display="◄" xr:uid="{96EE13AD-6F05-4CD4-91E2-D03718EAC5D4}"/>
    <hyperlink ref="O3" location="Espaço!M85" display="◄" xr:uid="{7F48E2BB-F45B-4BC1-863C-F8B088C0200F}"/>
    <hyperlink ref="O83" location="Espaço!H71" display="◄" xr:uid="{7F67C2DD-44ED-4EA6-A7E1-42A944B3594E}"/>
    <hyperlink ref="O170" location="Normas!E68" display="▲" xr:uid="{79861C19-028C-4EF8-898E-B6AD95C04CF1}"/>
  </hyperlinks>
  <printOptions horizontalCentered="1" verticalCentered="1"/>
  <pageMargins left="0.19685039370078741" right="0.19685039370078741" top="0.39370078740157483" bottom="0.59055118110236227" header="0" footer="0"/>
  <pageSetup paperSize="9" orientation="portrait" r:id="rId16"/>
  <rowBreaks count="4" manualBreakCount="4">
    <brk id="64" max="16" man="1"/>
    <brk id="117" max="16" man="1"/>
    <brk id="168" max="13" man="1"/>
    <brk id="230" max="13" man="1"/>
  </rowBreaks>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9CDF3-FA82-4174-A95A-9BE2AC5CA744}">
  <sheetPr>
    <tabColor theme="9" tint="0.59999389629810485"/>
  </sheetPr>
  <dimension ref="A1:I278"/>
  <sheetViews>
    <sheetView showGridLines="0" zoomScaleNormal="100" workbookViewId="0">
      <selection activeCell="D2" sqref="D2:F3"/>
    </sheetView>
  </sheetViews>
  <sheetFormatPr defaultColWidth="9.140625" defaultRowHeight="11.45" customHeight="1" x14ac:dyDescent="0.2"/>
  <cols>
    <col min="1" max="1" width="2.85546875" style="38" customWidth="1"/>
    <col min="2" max="2" width="2.85546875" style="303" customWidth="1"/>
    <col min="3" max="3" width="11.7109375" style="304" customWidth="1"/>
    <col min="4" max="4" width="39.85546875" style="304" customWidth="1"/>
    <col min="5" max="5" width="20" style="304" customWidth="1"/>
    <col min="6" max="6" width="19.85546875" style="304" customWidth="1"/>
    <col min="7" max="7" width="6.7109375" style="38" customWidth="1"/>
    <col min="8" max="8" width="2.85546875" style="307" customWidth="1"/>
    <col min="9" max="9" width="1.5703125" style="38" customWidth="1"/>
    <col min="10" max="16384" width="9.140625" style="38"/>
  </cols>
  <sheetData>
    <row r="1" spans="1:9" ht="11.45" customHeight="1" thickTop="1" x14ac:dyDescent="0.2">
      <c r="A1" s="285"/>
      <c r="B1" s="286"/>
      <c r="C1" s="287"/>
      <c r="D1" s="287"/>
      <c r="E1" s="287"/>
      <c r="F1" s="288"/>
      <c r="G1" s="286"/>
      <c r="H1" s="286"/>
      <c r="I1" s="289"/>
    </row>
    <row r="2" spans="1:9" ht="11.45" customHeight="1" x14ac:dyDescent="0.3">
      <c r="A2" s="290"/>
      <c r="B2" s="291"/>
      <c r="C2" s="291"/>
      <c r="D2" s="782" t="str">
        <f>'R1'!$C$1</f>
        <v>REGULAMENTO GERAL DA FIL</v>
      </c>
      <c r="E2" s="782"/>
      <c r="F2" s="782"/>
      <c r="H2" s="291"/>
      <c r="I2" s="292"/>
    </row>
    <row r="3" spans="1:9" ht="11.45" customHeight="1" x14ac:dyDescent="0.3">
      <c r="A3" s="290"/>
      <c r="B3" s="291"/>
      <c r="C3" s="291"/>
      <c r="D3" s="782"/>
      <c r="E3" s="782"/>
      <c r="F3" s="782"/>
      <c r="H3" s="291"/>
      <c r="I3" s="292"/>
    </row>
    <row r="4" spans="1:9" ht="11.45" customHeight="1" thickBot="1" x14ac:dyDescent="0.25">
      <c r="A4" s="293"/>
      <c r="B4" s="294"/>
      <c r="C4" s="294"/>
      <c r="D4" s="294"/>
      <c r="E4" s="294"/>
      <c r="F4" s="294"/>
      <c r="G4" s="294"/>
      <c r="H4" s="295"/>
      <c r="I4" s="296"/>
    </row>
    <row r="5" spans="1:9" ht="11.45" customHeight="1" x14ac:dyDescent="0.2">
      <c r="A5" s="297"/>
      <c r="B5" s="298"/>
      <c r="C5" s="298"/>
      <c r="D5" s="298"/>
      <c r="E5" s="298"/>
      <c r="F5" s="298"/>
      <c r="H5" s="299"/>
      <c r="I5" s="300"/>
    </row>
    <row r="6" spans="1:9" ht="11.45" customHeight="1" x14ac:dyDescent="0.2">
      <c r="A6" s="297"/>
      <c r="B6" s="298"/>
      <c r="C6" s="778" t="str">
        <f>'R1'!$A$8</f>
        <v>ÍNDICE</v>
      </c>
      <c r="D6" s="778"/>
      <c r="E6" s="778"/>
      <c r="F6" s="301"/>
      <c r="G6" s="502" t="s">
        <v>267</v>
      </c>
      <c r="H6" s="299"/>
      <c r="I6" s="300"/>
    </row>
    <row r="7" spans="1:9" ht="11.45" customHeight="1" x14ac:dyDescent="0.2">
      <c r="A7" s="297"/>
      <c r="B7" s="298"/>
      <c r="C7" s="38"/>
      <c r="D7" s="301"/>
      <c r="E7" s="301"/>
      <c r="F7" s="301"/>
      <c r="G7" s="299"/>
      <c r="H7" s="299"/>
      <c r="I7" s="300"/>
    </row>
    <row r="8" spans="1:9" ht="11.45" customHeight="1" x14ac:dyDescent="0.2">
      <c r="A8" s="302"/>
      <c r="D8" s="779" t="str">
        <f>'R1'!$C$6</f>
        <v>1. ÂMBITO, DATAS, DURAÇÃO E HORÁRIO</v>
      </c>
      <c r="E8" s="779"/>
      <c r="F8" s="305"/>
      <c r="G8" s="306"/>
      <c r="I8" s="300"/>
    </row>
    <row r="9" spans="1:9" ht="11.45" customHeight="1" x14ac:dyDescent="0.2">
      <c r="A9" s="302"/>
      <c r="D9" s="308"/>
      <c r="E9" s="308"/>
      <c r="F9" s="308"/>
      <c r="G9" s="309"/>
      <c r="I9" s="300"/>
    </row>
    <row r="10" spans="1:9" ht="11.45" customHeight="1" x14ac:dyDescent="0.2">
      <c r="A10" s="302"/>
      <c r="D10" s="779" t="str">
        <f>'R1'!$C$11</f>
        <v>2. CONDIÇÕES DE ADMISSÃO</v>
      </c>
      <c r="E10" s="779"/>
      <c r="F10" s="305"/>
      <c r="G10" s="306"/>
      <c r="I10" s="300"/>
    </row>
    <row r="11" spans="1:9" ht="11.45" customHeight="1" x14ac:dyDescent="0.2">
      <c r="A11" s="302"/>
      <c r="D11" s="308"/>
      <c r="E11" s="308"/>
      <c r="F11" s="308"/>
      <c r="G11" s="309"/>
      <c r="I11" s="300"/>
    </row>
    <row r="12" spans="1:9" ht="11.45" customHeight="1" x14ac:dyDescent="0.2">
      <c r="A12" s="302"/>
      <c r="D12" s="779" t="str">
        <f>'R1'!$C$16</f>
        <v>3. INSCRIÇÃO, ADMISSÃO DAS INSCRIÇÕES, ATRIBUIÇÃO ESPAÇOS, LOCALIZAÇÃO</v>
      </c>
      <c r="E12" s="779"/>
      <c r="F12" s="305"/>
      <c r="G12" s="306"/>
      <c r="I12" s="300"/>
    </row>
    <row r="13" spans="1:9" ht="11.45" customHeight="1" x14ac:dyDescent="0.2">
      <c r="A13" s="302"/>
      <c r="D13" s="308"/>
      <c r="E13" s="308"/>
      <c r="F13" s="308"/>
      <c r="G13" s="309"/>
      <c r="I13" s="300"/>
    </row>
    <row r="14" spans="1:9" ht="11.45" customHeight="1" x14ac:dyDescent="0.2">
      <c r="A14" s="302"/>
      <c r="D14" s="779" t="str">
        <f>'R1'!$C$21</f>
        <v>4. CUSTOS DE PARTICIPAÇÃO, CANCELAMENTO</v>
      </c>
      <c r="E14" s="779"/>
      <c r="F14" s="305"/>
      <c r="G14" s="306"/>
      <c r="I14" s="300"/>
    </row>
    <row r="15" spans="1:9" ht="11.45" customHeight="1" x14ac:dyDescent="0.2">
      <c r="A15" s="302"/>
      <c r="D15" s="308"/>
      <c r="E15" s="308"/>
      <c r="F15" s="308"/>
      <c r="G15" s="309"/>
      <c r="I15" s="300"/>
    </row>
    <row r="16" spans="1:9" ht="11.45" customHeight="1" x14ac:dyDescent="0.2">
      <c r="A16" s="302"/>
      <c r="D16" s="780" t="str">
        <f>'R1'!$C$26</f>
        <v>5. PRODUTOS EXPOSTOS</v>
      </c>
      <c r="E16" s="780"/>
      <c r="F16" s="310"/>
      <c r="G16" s="311"/>
      <c r="I16" s="300"/>
    </row>
    <row r="17" spans="1:9" ht="11.45" customHeight="1" x14ac:dyDescent="0.2">
      <c r="A17" s="302"/>
      <c r="D17" s="312"/>
      <c r="E17" s="312"/>
      <c r="F17" s="312"/>
      <c r="G17" s="313"/>
      <c r="I17" s="300"/>
    </row>
    <row r="18" spans="1:9" ht="11.45" customHeight="1" x14ac:dyDescent="0.2">
      <c r="A18" s="302"/>
      <c r="D18" s="780" t="str">
        <f>'R1'!$C$31</f>
        <v>6. MONTAGEM / DESMONTAGEM DE STANDS</v>
      </c>
      <c r="E18" s="780"/>
      <c r="F18" s="310"/>
      <c r="G18" s="311"/>
      <c r="I18" s="300"/>
    </row>
    <row r="19" spans="1:9" ht="11.45" customHeight="1" x14ac:dyDescent="0.2">
      <c r="A19" s="302"/>
      <c r="C19" s="38"/>
      <c r="D19" s="314"/>
      <c r="E19" s="315"/>
      <c r="F19" s="315"/>
      <c r="G19" s="314"/>
      <c r="I19" s="300"/>
    </row>
    <row r="20" spans="1:9" ht="11.45" customHeight="1" x14ac:dyDescent="0.2">
      <c r="A20" s="302"/>
      <c r="C20" s="38"/>
      <c r="D20" s="780" t="str">
        <f>'R1'!$E$1</f>
        <v>7. DIMENSÃO, LAYOUT DOS STANDS, NORMAS TÉCNICAS</v>
      </c>
      <c r="E20" s="780"/>
      <c r="F20" s="316"/>
      <c r="G20" s="316"/>
      <c r="I20" s="300"/>
    </row>
    <row r="21" spans="1:9" ht="11.45" customHeight="1" x14ac:dyDescent="0.2">
      <c r="A21" s="302"/>
      <c r="C21" s="38"/>
      <c r="D21" s="313"/>
      <c r="E21" s="317"/>
      <c r="F21" s="317"/>
      <c r="G21" s="317"/>
      <c r="I21" s="300"/>
    </row>
    <row r="22" spans="1:9" ht="11.45" customHeight="1" x14ac:dyDescent="0.2">
      <c r="A22" s="302"/>
      <c r="C22" s="38"/>
      <c r="D22" s="780" t="str">
        <f>'R1'!$E$6</f>
        <v>8. OPERAÇÕES ALFANDEGÁRIAS, TRANSITÁRIO OFICIAL</v>
      </c>
      <c r="E22" s="780"/>
      <c r="F22" s="316"/>
      <c r="G22" s="316"/>
      <c r="I22" s="300"/>
    </row>
    <row r="23" spans="1:9" ht="11.45" customHeight="1" x14ac:dyDescent="0.2">
      <c r="A23" s="302"/>
      <c r="C23" s="38"/>
      <c r="D23" s="313"/>
      <c r="E23" s="317"/>
      <c r="F23" s="317"/>
      <c r="G23" s="317"/>
      <c r="I23" s="300"/>
    </row>
    <row r="24" spans="1:9" ht="11.45" customHeight="1" x14ac:dyDescent="0.2">
      <c r="A24" s="302"/>
      <c r="C24" s="38"/>
      <c r="D24" s="780" t="str">
        <f>'R1'!$E$11</f>
        <v>9. CARTÕES LIVRE-TRÂNSITO, BILHETES DE CONVITE</v>
      </c>
      <c r="E24" s="780"/>
      <c r="F24" s="316"/>
      <c r="G24" s="316"/>
      <c r="I24" s="300"/>
    </row>
    <row r="25" spans="1:9" ht="11.45" customHeight="1" x14ac:dyDescent="0.2">
      <c r="A25" s="302"/>
      <c r="C25" s="38"/>
      <c r="D25" s="313"/>
      <c r="E25" s="317"/>
      <c r="F25" s="317"/>
      <c r="G25" s="317"/>
      <c r="I25" s="300"/>
    </row>
    <row r="26" spans="1:9" ht="11.45" customHeight="1" x14ac:dyDescent="0.2">
      <c r="A26" s="302"/>
      <c r="C26" s="38"/>
      <c r="D26" s="780" t="str">
        <f>'R1'!$E$16</f>
        <v>10. SEGUROS E RESPONSABILIDADES</v>
      </c>
      <c r="E26" s="780"/>
      <c r="F26" s="316"/>
      <c r="G26" s="316"/>
      <c r="I26" s="300"/>
    </row>
    <row r="27" spans="1:9" ht="11.45" customHeight="1" x14ac:dyDescent="0.2">
      <c r="A27" s="302"/>
      <c r="C27" s="38"/>
      <c r="D27" s="313"/>
      <c r="E27" s="317"/>
      <c r="F27" s="317"/>
      <c r="G27" s="317"/>
      <c r="I27" s="300"/>
    </row>
    <row r="28" spans="1:9" ht="11.45" customHeight="1" x14ac:dyDescent="0.2">
      <c r="A28" s="302"/>
      <c r="C28" s="38"/>
      <c r="D28" s="780" t="str">
        <f>'R1'!$E$21</f>
        <v>11. CATÁLOGO / GUIA DE VISITANTE OFICIAL</v>
      </c>
      <c r="E28" s="780"/>
      <c r="F28" s="316"/>
      <c r="G28" s="316"/>
      <c r="I28" s="300"/>
    </row>
    <row r="29" spans="1:9" ht="11.45" customHeight="1" x14ac:dyDescent="0.2">
      <c r="A29" s="302"/>
      <c r="C29" s="38"/>
      <c r="D29" s="313"/>
      <c r="E29" s="317"/>
      <c r="F29" s="317"/>
      <c r="G29" s="317"/>
      <c r="I29" s="300"/>
    </row>
    <row r="30" spans="1:9" ht="11.45" customHeight="1" x14ac:dyDescent="0.2">
      <c r="A30" s="302"/>
      <c r="C30" s="38"/>
      <c r="D30" s="780" t="str">
        <f>'R1'!$E$26</f>
        <v>12. OBRIGAÇÕES E SANÇÕES</v>
      </c>
      <c r="E30" s="780"/>
      <c r="F30" s="316"/>
      <c r="G30" s="316"/>
      <c r="I30" s="300"/>
    </row>
    <row r="31" spans="1:9" ht="11.45" customHeight="1" x14ac:dyDescent="0.2">
      <c r="A31" s="318"/>
      <c r="B31" s="319"/>
      <c r="C31" s="320"/>
      <c r="D31" s="321"/>
      <c r="E31" s="321"/>
      <c r="F31" s="321"/>
      <c r="G31" s="320"/>
      <c r="H31" s="322"/>
      <c r="I31" s="323"/>
    </row>
    <row r="32" spans="1:9" ht="11.45" customHeight="1" x14ac:dyDescent="0.2">
      <c r="A32" s="302"/>
      <c r="I32" s="300"/>
    </row>
    <row r="33" spans="1:9" ht="11.45" customHeight="1" x14ac:dyDescent="0.2">
      <c r="A33" s="302"/>
      <c r="B33" s="781" t="str">
        <f>'R2'!$B$2</f>
        <v>A Feira Internacional de Lisboa (FIL) constitui um departamento do Grupo Fundação AIP, organizado com o objectivo de proporcionar aos fabricantes, produtores e outras entidades do país e do estrangeiro, a oportunidade de apresentarem, directamente ou por intermédio dos seus agentes gerais, distribuidores, representantes exclusivos ou empresas expressamente autorizadas por um fabricante, os seus produtos, os mostruários da sua produção ou os seus serviços no sentido de estimular o progresso, o intercâmbio tecnológico, promover a concretização de trocas comerciais, contribuindo para o desenvolvimento económico do sector empresarial.</v>
      </c>
      <c r="C33" s="781"/>
      <c r="D33" s="781"/>
      <c r="E33" s="781"/>
      <c r="F33" s="781"/>
      <c r="G33" s="781"/>
      <c r="I33" s="300"/>
    </row>
    <row r="34" spans="1:9" ht="11.45" customHeight="1" x14ac:dyDescent="0.2">
      <c r="A34" s="302"/>
      <c r="B34" s="781"/>
      <c r="C34" s="781"/>
      <c r="D34" s="781"/>
      <c r="E34" s="781"/>
      <c r="F34" s="781"/>
      <c r="G34" s="781"/>
      <c r="I34" s="300"/>
    </row>
    <row r="35" spans="1:9" ht="11.45" customHeight="1" x14ac:dyDescent="0.2">
      <c r="A35" s="302"/>
      <c r="B35" s="781"/>
      <c r="C35" s="781"/>
      <c r="D35" s="781"/>
      <c r="E35" s="781"/>
      <c r="F35" s="781"/>
      <c r="G35" s="781"/>
      <c r="I35" s="300"/>
    </row>
    <row r="36" spans="1:9" ht="11.45" customHeight="1" x14ac:dyDescent="0.2">
      <c r="A36" s="302"/>
      <c r="B36" s="781"/>
      <c r="C36" s="781"/>
      <c r="D36" s="781"/>
      <c r="E36" s="781"/>
      <c r="F36" s="781"/>
      <c r="G36" s="781"/>
      <c r="I36" s="300"/>
    </row>
    <row r="37" spans="1:9" ht="11.45" customHeight="1" x14ac:dyDescent="0.2">
      <c r="A37" s="302"/>
      <c r="B37" s="781"/>
      <c r="C37" s="781"/>
      <c r="D37" s="781"/>
      <c r="E37" s="781"/>
      <c r="F37" s="781"/>
      <c r="G37" s="781"/>
      <c r="I37" s="300"/>
    </row>
    <row r="38" spans="1:9" ht="11.45" customHeight="1" x14ac:dyDescent="0.2">
      <c r="A38" s="302"/>
      <c r="I38" s="300"/>
    </row>
    <row r="39" spans="1:9" ht="11.45" customHeight="1" x14ac:dyDescent="0.2">
      <c r="A39" s="302"/>
      <c r="B39" s="783" t="str">
        <f>'R1'!$C$6</f>
        <v>1. ÂMBITO, DATAS, DURAÇÃO E HORÁRIO</v>
      </c>
      <c r="C39" s="783"/>
      <c r="D39" s="783"/>
      <c r="E39" s="783"/>
      <c r="F39" s="324"/>
      <c r="G39" s="325" t="s">
        <v>289</v>
      </c>
      <c r="I39" s="300"/>
    </row>
    <row r="40" spans="1:9" ht="11.45" customHeight="1" x14ac:dyDescent="0.2">
      <c r="A40" s="302"/>
      <c r="B40" s="326" t="s">
        <v>303</v>
      </c>
      <c r="C40" s="784" t="str">
        <f>'R2'!$B$7</f>
        <v>O presente Regulamento inclui as normas de realização na FIL, de Feiras e Salões Especializados e de outras manifestações que forem apresentadas separadamente e com designação própria. Se quaisquer acontecimentos imprevistos ou casos de força maior, independentes da responsabilidade e competência da LISBOA-FCE, obstarem à abertura de um certame, atrasarem a sua realização ou obrigarem a alterações do seu Regulamento, não haverá direito a pedido de qualquer indemnização, nem ao reembolso das importâncias já pagas.</v>
      </c>
      <c r="D40" s="784"/>
      <c r="E40" s="784"/>
      <c r="F40" s="784"/>
      <c r="G40" s="784"/>
      <c r="I40" s="300"/>
    </row>
    <row r="41" spans="1:9" ht="11.45" customHeight="1" x14ac:dyDescent="0.2">
      <c r="A41" s="302"/>
      <c r="B41" s="326"/>
      <c r="C41" s="784"/>
      <c r="D41" s="784"/>
      <c r="E41" s="784"/>
      <c r="F41" s="784"/>
      <c r="G41" s="784"/>
      <c r="I41" s="300"/>
    </row>
    <row r="42" spans="1:9" ht="11.45" customHeight="1" x14ac:dyDescent="0.2">
      <c r="A42" s="302"/>
      <c r="B42" s="326"/>
      <c r="C42" s="784"/>
      <c r="D42" s="784"/>
      <c r="E42" s="784"/>
      <c r="F42" s="784"/>
      <c r="G42" s="784"/>
      <c r="I42" s="300"/>
    </row>
    <row r="43" spans="1:9" ht="11.45" customHeight="1" x14ac:dyDescent="0.2">
      <c r="A43" s="302"/>
      <c r="B43" s="326"/>
      <c r="C43" s="784"/>
      <c r="D43" s="784"/>
      <c r="E43" s="784"/>
      <c r="F43" s="784"/>
      <c r="G43" s="784"/>
      <c r="I43" s="300"/>
    </row>
    <row r="44" spans="1:9" ht="11.45" customHeight="1" x14ac:dyDescent="0.2">
      <c r="A44" s="302"/>
      <c r="B44" s="326"/>
      <c r="C44" s="784"/>
      <c r="D44" s="784"/>
      <c r="E44" s="784"/>
      <c r="F44" s="784"/>
      <c r="G44" s="784"/>
      <c r="I44" s="300"/>
    </row>
    <row r="45" spans="1:9" ht="11.45" customHeight="1" x14ac:dyDescent="0.2">
      <c r="A45" s="302"/>
      <c r="B45" s="326" t="s">
        <v>304</v>
      </c>
      <c r="C45" s="784" t="str">
        <f>'R2'!$B$12</f>
        <v>Este regulamento é complementado em cada certame pelas respectivas “Normas de Participação” que têm carácter especial relativamente ao Regulamento Geral da FIL.</v>
      </c>
      <c r="D45" s="784"/>
      <c r="E45" s="784"/>
      <c r="F45" s="784"/>
      <c r="G45" s="784"/>
      <c r="I45" s="300"/>
    </row>
    <row r="46" spans="1:9" ht="11.45" customHeight="1" x14ac:dyDescent="0.2">
      <c r="A46" s="302"/>
      <c r="B46" s="326"/>
      <c r="C46" s="784"/>
      <c r="D46" s="784"/>
      <c r="E46" s="784"/>
      <c r="F46" s="784"/>
      <c r="G46" s="784"/>
      <c r="I46" s="300"/>
    </row>
    <row r="47" spans="1:9" ht="11.45" customHeight="1" x14ac:dyDescent="0.2">
      <c r="A47" s="302"/>
      <c r="B47" s="326" t="s">
        <v>305</v>
      </c>
      <c r="C47" s="784" t="str">
        <f>'R2'!$B$17</f>
        <v>O âmbito, as datas, a duração e o horário das Feiras, dos Salões Especializados e de outras manifestações, são objecto de definição em documento próprio a elaborar pela FIL.</v>
      </c>
      <c r="D47" s="784"/>
      <c r="E47" s="784"/>
      <c r="F47" s="784"/>
      <c r="G47" s="784"/>
      <c r="I47" s="300"/>
    </row>
    <row r="48" spans="1:9" ht="11.45" customHeight="1" x14ac:dyDescent="0.2">
      <c r="A48" s="302"/>
      <c r="C48" s="784"/>
      <c r="D48" s="784"/>
      <c r="E48" s="784"/>
      <c r="F48" s="784"/>
      <c r="G48" s="784"/>
      <c r="I48" s="300"/>
    </row>
    <row r="49" spans="1:9" ht="11.45" customHeight="1" x14ac:dyDescent="0.2">
      <c r="A49" s="302"/>
      <c r="B49" s="783" t="str">
        <f>'R1'!$C$11</f>
        <v>2. CONDIÇÕES DE ADMISSÃO</v>
      </c>
      <c r="C49" s="783"/>
      <c r="D49" s="783"/>
      <c r="E49" s="783"/>
      <c r="F49" s="324"/>
      <c r="G49" s="325" t="s">
        <v>289</v>
      </c>
      <c r="I49" s="300"/>
    </row>
    <row r="50" spans="1:9" ht="11.45" customHeight="1" x14ac:dyDescent="0.2">
      <c r="A50" s="302"/>
      <c r="B50" s="326" t="s">
        <v>306</v>
      </c>
      <c r="C50" s="784" t="str">
        <f>'R2'!$B$22</f>
        <v>Só poderão participar em eventos da FIL os fabricantes ou produtores e ainda os seus representantes, agentes e/ou distribuidores gerais.</v>
      </c>
      <c r="D50" s="784"/>
      <c r="E50" s="784"/>
      <c r="F50" s="784"/>
      <c r="G50" s="784"/>
      <c r="I50" s="300"/>
    </row>
    <row r="51" spans="1:9" ht="11.45" customHeight="1" x14ac:dyDescent="0.2">
      <c r="A51" s="302"/>
      <c r="B51" s="326" t="s">
        <v>307</v>
      </c>
      <c r="C51" s="784" t="str">
        <f>'R2'!$B$27</f>
        <v>São admitidas participações colectivas agrupamentos de expositores, qualquer que seja a sua natureza desde que em relação aos produtos apresentados sejam mencionados os nomes dos respectivos fabricantes ou produtores.</v>
      </c>
      <c r="D51" s="784"/>
      <c r="E51" s="784"/>
      <c r="F51" s="784"/>
      <c r="G51" s="784"/>
      <c r="I51" s="300"/>
    </row>
    <row r="52" spans="1:9" ht="11.45" customHeight="1" x14ac:dyDescent="0.2">
      <c r="A52" s="302"/>
      <c r="B52" s="326"/>
      <c r="C52" s="784"/>
      <c r="D52" s="784"/>
      <c r="E52" s="784"/>
      <c r="F52" s="784"/>
      <c r="G52" s="784"/>
      <c r="I52" s="300"/>
    </row>
    <row r="53" spans="1:9" ht="11.45" customHeight="1" x14ac:dyDescent="0.2">
      <c r="A53" s="302"/>
      <c r="B53" s="326" t="s">
        <v>308</v>
      </c>
      <c r="C53" s="784" t="str">
        <f>'R2'!$B$32</f>
        <v>Também se admitem participações oficiais colectivas organizadas pelos Países, Câmaras de Comércio ou outras entidades representativas ligadas aos objectivos do certame, as quais devem observar o disposto nos Artigos 2.1. e 2.2.</v>
      </c>
      <c r="D53" s="784"/>
      <c r="E53" s="784"/>
      <c r="F53" s="784"/>
      <c r="G53" s="784"/>
      <c r="I53" s="300"/>
    </row>
    <row r="54" spans="1:9" ht="11.45" customHeight="1" x14ac:dyDescent="0.2">
      <c r="A54" s="302"/>
      <c r="B54" s="326"/>
      <c r="C54" s="784"/>
      <c r="D54" s="784"/>
      <c r="E54" s="784"/>
      <c r="F54" s="784"/>
      <c r="G54" s="784"/>
      <c r="I54" s="300"/>
    </row>
    <row r="55" spans="1:9" ht="11.45" customHeight="1" x14ac:dyDescent="0.2">
      <c r="A55" s="302"/>
      <c r="B55" s="326" t="s">
        <v>309</v>
      </c>
      <c r="C55" s="784" t="str">
        <f>'R2'!$B$37</f>
        <v>Caso seja apresentada alguma reclamação, por algum expositor ou por terceiros, relativamente a factos praticados por um participante, e caso a FIL verifique que os mesmos consubstanciam a violação do presente regulamento, serão aplicadas sanções pela FIL, que podem ir até ao encerramento do stand. Caso os factos praticados pelo expositor dêem origem a um processo judicial, administrativo ou outro, e exista uma condenação daquele no âmbito do mesmo, a FIL executará o que for determinado pela autoridade competente, quando seja o caso. Estas reclamações deverão ser apresentadas no prazo máximo de 24 horas sobre o facto que lhes deu origem. 
O expositor a quem seja aplicada uma sanção pela FIL, por incumprimento do presente Regulamento, não terá direito a qualquer indemnização.</v>
      </c>
      <c r="D55" s="784"/>
      <c r="E55" s="784"/>
      <c r="F55" s="784"/>
      <c r="G55" s="784"/>
      <c r="I55" s="300"/>
    </row>
    <row r="56" spans="1:9" ht="11.45" customHeight="1" x14ac:dyDescent="0.2">
      <c r="A56" s="302"/>
      <c r="B56" s="326"/>
      <c r="C56" s="784"/>
      <c r="D56" s="784"/>
      <c r="E56" s="784"/>
      <c r="F56" s="784"/>
      <c r="G56" s="784"/>
      <c r="I56" s="300"/>
    </row>
    <row r="57" spans="1:9" ht="11.45" customHeight="1" x14ac:dyDescent="0.2">
      <c r="A57" s="302"/>
      <c r="B57" s="326"/>
      <c r="C57" s="784"/>
      <c r="D57" s="784"/>
      <c r="E57" s="784"/>
      <c r="F57" s="784"/>
      <c r="G57" s="784"/>
      <c r="I57" s="300"/>
    </row>
    <row r="58" spans="1:9" ht="11.45" customHeight="1" x14ac:dyDescent="0.2">
      <c r="A58" s="302"/>
      <c r="B58" s="326"/>
      <c r="C58" s="784"/>
      <c r="D58" s="784"/>
      <c r="E58" s="784"/>
      <c r="F58" s="784"/>
      <c r="G58" s="784"/>
      <c r="I58" s="300"/>
    </row>
    <row r="59" spans="1:9" ht="11.45" customHeight="1" x14ac:dyDescent="0.2">
      <c r="A59" s="302"/>
      <c r="B59" s="326"/>
      <c r="C59" s="784"/>
      <c r="D59" s="784"/>
      <c r="E59" s="784"/>
      <c r="F59" s="784"/>
      <c r="G59" s="784"/>
      <c r="I59" s="300"/>
    </row>
    <row r="60" spans="1:9" ht="11.45" customHeight="1" x14ac:dyDescent="0.2">
      <c r="A60" s="302"/>
      <c r="B60" s="326"/>
      <c r="C60" s="784"/>
      <c r="D60" s="784"/>
      <c r="E60" s="784"/>
      <c r="F60" s="784"/>
      <c r="G60" s="784"/>
      <c r="I60" s="300"/>
    </row>
    <row r="61" spans="1:9" ht="11.45" customHeight="1" x14ac:dyDescent="0.2">
      <c r="A61" s="302"/>
      <c r="B61" s="326"/>
      <c r="C61" s="784"/>
      <c r="D61" s="784"/>
      <c r="E61" s="784"/>
      <c r="F61" s="784"/>
      <c r="G61" s="784"/>
      <c r="I61" s="300"/>
    </row>
    <row r="62" spans="1:9" ht="11.45" customHeight="1" x14ac:dyDescent="0.2">
      <c r="A62" s="302"/>
      <c r="B62" s="326" t="s">
        <v>310</v>
      </c>
      <c r="C62" s="784" t="str">
        <f>'R2'!$B$42</f>
        <v>O expositor não pode ceder, a qualquer título, o direito de ocupação, promover, ou permitir a promoção de artigos ou actividades que não tenham atendido ao disposto no Artigo 2.1., salvo mediante autorização expressa da FIL, dada por escrito.</v>
      </c>
      <c r="D62" s="784"/>
      <c r="E62" s="784"/>
      <c r="F62" s="784"/>
      <c r="G62" s="784"/>
      <c r="I62" s="300"/>
    </row>
    <row r="63" spans="1:9" ht="11.45" customHeight="1" x14ac:dyDescent="0.2">
      <c r="A63" s="302"/>
      <c r="B63" s="326"/>
      <c r="C63" s="784"/>
      <c r="D63" s="784"/>
      <c r="E63" s="784"/>
      <c r="F63" s="784"/>
      <c r="G63" s="784"/>
      <c r="I63" s="300"/>
    </row>
    <row r="64" spans="1:9" ht="11.45" customHeight="1" x14ac:dyDescent="0.2">
      <c r="A64" s="302"/>
      <c r="B64" s="326" t="s">
        <v>311</v>
      </c>
      <c r="C64" s="784" t="str">
        <f>'R2'!$B$47</f>
        <v>A não observância do disposto nos Art. 2.4. e 2.5, bem como de alguma das obrigações previstas no presente Regulamento, pode levar ao cancelamento da participação e implicar sanções que podem ir até ao encerramento do stand.</v>
      </c>
      <c r="D64" s="784"/>
      <c r="E64" s="784"/>
      <c r="F64" s="784"/>
      <c r="G64" s="784"/>
      <c r="I64" s="300"/>
    </row>
    <row r="65" spans="1:9" ht="11.45" customHeight="1" x14ac:dyDescent="0.2">
      <c r="A65" s="302"/>
      <c r="C65" s="784"/>
      <c r="D65" s="784"/>
      <c r="E65" s="784"/>
      <c r="F65" s="784"/>
      <c r="G65" s="784"/>
      <c r="I65" s="300"/>
    </row>
    <row r="66" spans="1:9" ht="11.45" customHeight="1" x14ac:dyDescent="0.2">
      <c r="A66" s="302"/>
      <c r="B66" s="783" t="str">
        <f>'R1'!$C$16</f>
        <v>3. INSCRIÇÃO, ADMISSÃO DAS INSCRIÇÕES, ATRIBUIÇÃO ESPAÇOS, LOCALIZAÇÃO</v>
      </c>
      <c r="C66" s="783"/>
      <c r="D66" s="783"/>
      <c r="E66" s="783"/>
      <c r="F66" s="324"/>
      <c r="G66" s="235" t="s">
        <v>289</v>
      </c>
      <c r="I66" s="300"/>
    </row>
    <row r="67" spans="1:9" ht="11.45" customHeight="1" x14ac:dyDescent="0.2">
      <c r="A67" s="302"/>
      <c r="B67" s="326" t="s">
        <v>312</v>
      </c>
      <c r="C67" s="784" t="str">
        <f>'R2'!$B$52</f>
        <v>Os pedidos de inscrição devem ser formalizados através dos Boletins de Inscrição/Formulários que a FIL distribui. O seu preenchimento completo e correcto constitui formalidade obrigatória para a participação no certame (ou manifestação a que diga respeito), só podendo ser expostos os artigos ou promovidas as actividade designadas na respectiva inscrição.</v>
      </c>
      <c r="D67" s="784"/>
      <c r="E67" s="784"/>
      <c r="F67" s="784"/>
      <c r="G67" s="784"/>
      <c r="I67" s="300"/>
    </row>
    <row r="68" spans="1:9" ht="11.45" customHeight="1" x14ac:dyDescent="0.2">
      <c r="A68" s="302"/>
      <c r="B68" s="326"/>
      <c r="C68" s="784"/>
      <c r="D68" s="784"/>
      <c r="E68" s="784"/>
      <c r="F68" s="784"/>
      <c r="G68" s="784"/>
      <c r="I68" s="300"/>
    </row>
    <row r="69" spans="1:9" ht="11.45" customHeight="1" x14ac:dyDescent="0.2">
      <c r="A69" s="302"/>
      <c r="B69" s="326"/>
      <c r="C69" s="784"/>
      <c r="D69" s="784"/>
      <c r="E69" s="784"/>
      <c r="F69" s="784"/>
      <c r="G69" s="784"/>
      <c r="I69" s="327"/>
    </row>
    <row r="70" spans="1:9" ht="11.45" customHeight="1" x14ac:dyDescent="0.2">
      <c r="A70" s="302"/>
      <c r="B70" s="326" t="s">
        <v>313</v>
      </c>
      <c r="C70" s="784" t="str">
        <f>'R2'!$B$57</f>
        <v>Os pedidos de inscrição serão recebidos até data anunciada pela FIL, depois da qual poderá vir a não ser possível a sua aceitação.</v>
      </c>
      <c r="D70" s="784"/>
      <c r="E70" s="784"/>
      <c r="F70" s="784"/>
      <c r="G70" s="784"/>
      <c r="I70" s="300"/>
    </row>
    <row r="71" spans="1:9" ht="11.45" customHeight="1" x14ac:dyDescent="0.2">
      <c r="A71" s="302"/>
      <c r="B71" s="326" t="s">
        <v>314</v>
      </c>
      <c r="C71" s="784" t="str">
        <f>'R2'!$B$62</f>
        <v>A partir do momento da inscrição, o expositor compromete-se para todos os efeitos (em nome próprio e em nome da empresa ou empresas que represente) a cumprir rigorosamente todas as disposições contidas neste Regulamento.
A inscrição apenas se considera efectuada e a participação confirmada após comunicação escrita da FIL enviada ao expositor.
A decisão sobre a localização das diversas participações compete exclusivamente à FIL, sendo na sua atribuição tidos em conta os seguintes factores:</v>
      </c>
      <c r="D71" s="784"/>
      <c r="E71" s="784"/>
      <c r="F71" s="784"/>
      <c r="G71" s="784"/>
      <c r="I71" s="300"/>
    </row>
    <row r="72" spans="1:9" ht="11.45" customHeight="1" x14ac:dyDescent="0.2">
      <c r="A72" s="302"/>
      <c r="B72" s="326"/>
      <c r="C72" s="784"/>
      <c r="D72" s="784"/>
      <c r="E72" s="784"/>
      <c r="F72" s="784"/>
      <c r="G72" s="784"/>
      <c r="I72" s="300"/>
    </row>
    <row r="73" spans="1:9" ht="11.45" customHeight="1" x14ac:dyDescent="0.2">
      <c r="A73" s="302"/>
      <c r="B73" s="326"/>
      <c r="C73" s="784"/>
      <c r="D73" s="784"/>
      <c r="E73" s="784"/>
      <c r="F73" s="784"/>
      <c r="G73" s="784"/>
      <c r="I73" s="300"/>
    </row>
    <row r="74" spans="1:9" ht="11.45" customHeight="1" x14ac:dyDescent="0.2">
      <c r="A74" s="302"/>
      <c r="B74" s="326"/>
      <c r="C74" s="784"/>
      <c r="D74" s="784"/>
      <c r="E74" s="784"/>
      <c r="F74" s="784"/>
      <c r="G74" s="784"/>
      <c r="I74" s="300"/>
    </row>
    <row r="75" spans="1:9" ht="11.45" customHeight="1" x14ac:dyDescent="0.2">
      <c r="A75" s="302"/>
      <c r="B75" s="326"/>
      <c r="C75" s="784"/>
      <c r="D75" s="784"/>
      <c r="E75" s="784"/>
      <c r="F75" s="784"/>
      <c r="G75" s="784"/>
      <c r="I75" s="300"/>
    </row>
    <row r="76" spans="1:9" ht="11.45" customHeight="1" x14ac:dyDescent="0.2">
      <c r="A76" s="302"/>
      <c r="B76" s="328" t="s">
        <v>66</v>
      </c>
      <c r="C76" s="784" t="str">
        <f>'R2'!$B$67</f>
        <v>Enquadramento por sectores de actividade 
Número de módulos ou área solicitada
Data de recepção e registo do boletim de inscrição pelos serviços da FIL
Antiguidade como expositor
Considerações de ordem económica e/ou técnica
Harmonia entre os diversos espaços contratados</v>
      </c>
      <c r="D76" s="784"/>
      <c r="E76" s="784"/>
      <c r="F76" s="784"/>
      <c r="G76" s="784"/>
      <c r="I76" s="300"/>
    </row>
    <row r="77" spans="1:9" ht="11.45" customHeight="1" x14ac:dyDescent="0.2">
      <c r="A77" s="302"/>
      <c r="B77" s="328" t="s">
        <v>66</v>
      </c>
      <c r="C77" s="784"/>
      <c r="D77" s="784"/>
      <c r="E77" s="784"/>
      <c r="F77" s="784"/>
      <c r="G77" s="784"/>
      <c r="I77" s="300"/>
    </row>
    <row r="78" spans="1:9" ht="11.45" customHeight="1" x14ac:dyDescent="0.2">
      <c r="A78" s="302"/>
      <c r="B78" s="328" t="s">
        <v>66</v>
      </c>
      <c r="C78" s="784"/>
      <c r="D78" s="784"/>
      <c r="E78" s="784"/>
      <c r="F78" s="784"/>
      <c r="G78" s="784"/>
      <c r="I78" s="300"/>
    </row>
    <row r="79" spans="1:9" ht="11.45" customHeight="1" x14ac:dyDescent="0.2">
      <c r="A79" s="302"/>
      <c r="B79" s="328" t="s">
        <v>66</v>
      </c>
      <c r="C79" s="784"/>
      <c r="D79" s="784"/>
      <c r="E79" s="784"/>
      <c r="F79" s="784"/>
      <c r="G79" s="784"/>
      <c r="I79" s="300"/>
    </row>
    <row r="80" spans="1:9" ht="11.45" customHeight="1" x14ac:dyDescent="0.2">
      <c r="A80" s="302"/>
      <c r="B80" s="328" t="s">
        <v>66</v>
      </c>
      <c r="C80" s="784"/>
      <c r="D80" s="784"/>
      <c r="E80" s="784"/>
      <c r="F80" s="784"/>
      <c r="G80" s="784"/>
      <c r="I80" s="300"/>
    </row>
    <row r="81" spans="1:9" ht="11.45" customHeight="1" x14ac:dyDescent="0.2">
      <c r="A81" s="302"/>
      <c r="B81" s="328"/>
      <c r="C81" s="784"/>
      <c r="D81" s="784"/>
      <c r="E81" s="784"/>
      <c r="F81" s="784"/>
      <c r="G81" s="784"/>
      <c r="I81" s="300"/>
    </row>
    <row r="82" spans="1:9" ht="11.45" customHeight="1" x14ac:dyDescent="0.2">
      <c r="A82" s="302"/>
      <c r="B82" s="326" t="s">
        <v>315</v>
      </c>
      <c r="C82" s="784" t="str">
        <f>'R2'!$B$72</f>
        <v>Caso a localização de uma participação seja efectuada por adjudicação directa, esta será efectuada de acordo com as condições estabelecidas em regulamento próprio a elaborar pela FIL, não sendo nesse caso aplicável o previsto no número anterior.</v>
      </c>
      <c r="D82" s="784"/>
      <c r="E82" s="784"/>
      <c r="F82" s="784"/>
      <c r="G82" s="784"/>
      <c r="I82" s="300"/>
    </row>
    <row r="83" spans="1:9" ht="11.45" customHeight="1" x14ac:dyDescent="0.2">
      <c r="A83" s="302"/>
      <c r="B83" s="326"/>
      <c r="C83" s="784"/>
      <c r="D83" s="784"/>
      <c r="E83" s="784"/>
      <c r="F83" s="784"/>
      <c r="G83" s="784"/>
      <c r="I83" s="300"/>
    </row>
    <row r="84" spans="1:9" ht="11.45" customHeight="1" x14ac:dyDescent="0.2">
      <c r="A84" s="302"/>
      <c r="B84" s="326" t="s">
        <v>316</v>
      </c>
      <c r="C84" s="784" t="str">
        <f>'R2'!$B$77</f>
        <v>Ao estabelecer a localização, a FIL reserva-se o direito de ratear o espaço entre os expositores.</v>
      </c>
      <c r="D84" s="784"/>
      <c r="E84" s="784"/>
      <c r="F84" s="784"/>
      <c r="G84" s="784"/>
      <c r="I84" s="300"/>
    </row>
    <row r="85" spans="1:9" ht="11.45" customHeight="1" x14ac:dyDescent="0.2">
      <c r="A85" s="302"/>
      <c r="B85" s="326" t="s">
        <v>317</v>
      </c>
      <c r="C85" s="784" t="str">
        <f>'R2'!$B$82</f>
        <v>A localização atribuída ao expositor, num determinado certame ou outra manifestação, não implica a obrigatoriedade de lhe conceder o mesmo local em qualquer certame ou manifestação seguintes.</v>
      </c>
      <c r="D85" s="784"/>
      <c r="E85" s="784"/>
      <c r="F85" s="784"/>
      <c r="G85" s="784"/>
      <c r="I85" s="300"/>
    </row>
    <row r="86" spans="1:9" ht="11.45" customHeight="1" x14ac:dyDescent="0.2">
      <c r="A86" s="302"/>
      <c r="B86" s="326"/>
      <c r="C86" s="784"/>
      <c r="D86" s="784"/>
      <c r="E86" s="784"/>
      <c r="F86" s="784"/>
      <c r="G86" s="784"/>
      <c r="I86" s="300"/>
    </row>
    <row r="87" spans="1:9" ht="11.45" customHeight="1" x14ac:dyDescent="0.2">
      <c r="A87" s="302"/>
      <c r="B87" s="783" t="str">
        <f>'R1'!$C$21</f>
        <v>4. CUSTOS DE PARTICIPAÇÃO, CANCELAMENTO</v>
      </c>
      <c r="C87" s="783"/>
      <c r="D87" s="783"/>
      <c r="E87" s="783"/>
      <c r="F87" s="38"/>
      <c r="G87" s="235" t="s">
        <v>289</v>
      </c>
      <c r="I87" s="300"/>
    </row>
    <row r="88" spans="1:9" ht="11.45" customHeight="1" x14ac:dyDescent="0.2">
      <c r="A88" s="302"/>
      <c r="B88" s="326" t="s">
        <v>318</v>
      </c>
      <c r="C88" s="784" t="str">
        <f>'R2'!$B$87</f>
        <v>Os preços que vigoram para os Salões Especializados ou para outras manifestações são os que constarem das respectivas tabelas.</v>
      </c>
      <c r="D88" s="784"/>
      <c r="E88" s="784"/>
      <c r="F88" s="784"/>
      <c r="G88" s="784"/>
      <c r="I88" s="300"/>
    </row>
    <row r="89" spans="1:9" ht="11.45" customHeight="1" x14ac:dyDescent="0.2">
      <c r="A89" s="302"/>
      <c r="B89" s="326" t="s">
        <v>319</v>
      </c>
      <c r="C89" s="784" t="str">
        <f>'R2'!$B$92</f>
        <v>A utilização de um stand com segundo piso dá origem a um custo de participação adicional, calculado com base em 50% da área útil construída, conforme preço unitário aplicável para o espaço.</v>
      </c>
      <c r="D89" s="784"/>
      <c r="E89" s="784"/>
      <c r="F89" s="784"/>
      <c r="G89" s="784"/>
      <c r="I89" s="300"/>
    </row>
    <row r="90" spans="1:9" ht="11.45" customHeight="1" x14ac:dyDescent="0.2">
      <c r="A90" s="302"/>
      <c r="B90" s="326"/>
      <c r="C90" s="784"/>
      <c r="D90" s="784"/>
      <c r="E90" s="784"/>
      <c r="F90" s="784"/>
      <c r="G90" s="784"/>
      <c r="I90" s="300"/>
    </row>
    <row r="91" spans="1:9" ht="11.45" customHeight="1" x14ac:dyDescent="0.2">
      <c r="A91" s="302"/>
      <c r="B91" s="326" t="s">
        <v>320</v>
      </c>
      <c r="C91" s="785" t="str">
        <f>'R2'!$B$97</f>
        <v>Com a entrega da Requisição de Participação, o expositor tem que liquidar 25% do custo do espaço previsto, 25% da quota de inscrição e 25% da remoção de resíduos. Os restantes 75%, ou o remanescente, terão que ser liquidados até à data limite indicada na comunicação escrita da FIL dirigida ao expositor, confirmando a participação.</v>
      </c>
      <c r="D91" s="785"/>
      <c r="E91" s="785"/>
      <c r="F91" s="785"/>
      <c r="G91" s="785"/>
      <c r="I91" s="300"/>
    </row>
    <row r="92" spans="1:9" ht="11.45" customHeight="1" x14ac:dyDescent="0.2">
      <c r="A92" s="302"/>
      <c r="B92" s="326"/>
      <c r="C92" s="785"/>
      <c r="D92" s="785"/>
      <c r="E92" s="785"/>
      <c r="F92" s="785"/>
      <c r="G92" s="785"/>
      <c r="I92" s="300"/>
    </row>
    <row r="93" spans="1:9" ht="11.45" customHeight="1" x14ac:dyDescent="0.2">
      <c r="A93" s="302"/>
      <c r="B93" s="326"/>
      <c r="C93" s="785"/>
      <c r="D93" s="785"/>
      <c r="E93" s="785"/>
      <c r="F93" s="785"/>
      <c r="G93" s="785"/>
      <c r="I93" s="300"/>
    </row>
    <row r="94" spans="1:9" ht="11.45" customHeight="1" x14ac:dyDescent="0.2">
      <c r="A94" s="302"/>
      <c r="B94" s="326" t="s">
        <v>321</v>
      </c>
      <c r="C94" s="785" t="str">
        <f>'R2'!$B$102</f>
        <v>Os custos relativos ao Stand Tipo e outros Serviços Técnicos requisitados (energia eléctrica, telefone e fax, água e esgoto, etc.), serão objecto de um pagamento inicial de 50% do valor correspondente, sendo o restante liquidado até ao início da montagem do certame, podendo determinadas despesas (por ex. Impulsos telefónicos) ser debitadas e cobradas ao expositor após o encerramento do certame.</v>
      </c>
      <c r="D94" s="785"/>
      <c r="E94" s="785"/>
      <c r="F94" s="785"/>
      <c r="G94" s="785"/>
      <c r="I94" s="300"/>
    </row>
    <row r="95" spans="1:9" ht="11.45" customHeight="1" x14ac:dyDescent="0.2">
      <c r="A95" s="302"/>
      <c r="B95" s="326"/>
      <c r="C95" s="785"/>
      <c r="D95" s="785"/>
      <c r="E95" s="785"/>
      <c r="F95" s="785"/>
      <c r="G95" s="785"/>
      <c r="I95" s="300"/>
    </row>
    <row r="96" spans="1:9" ht="11.45" customHeight="1" x14ac:dyDescent="0.2">
      <c r="A96" s="302"/>
      <c r="B96" s="326"/>
      <c r="C96" s="785"/>
      <c r="D96" s="785"/>
      <c r="E96" s="785"/>
      <c r="F96" s="785"/>
      <c r="G96" s="785"/>
      <c r="I96" s="300"/>
    </row>
    <row r="97" spans="1:9" ht="11.45" customHeight="1" x14ac:dyDescent="0.2">
      <c r="A97" s="302"/>
      <c r="B97" s="326" t="s">
        <v>322</v>
      </c>
      <c r="C97" s="785" t="str">
        <f>'R2'!$B$107</f>
        <v>O pagamento dos encargos referentes a stands especiais é objecto de normas próprias, constantes do respectivo orçamento.</v>
      </c>
      <c r="D97" s="785"/>
      <c r="E97" s="785"/>
      <c r="F97" s="785"/>
      <c r="G97" s="785"/>
      <c r="I97" s="300"/>
    </row>
    <row r="98" spans="1:9" ht="11.45" customHeight="1" x14ac:dyDescent="0.2">
      <c r="A98" s="302"/>
      <c r="B98" s="326" t="s">
        <v>323</v>
      </c>
      <c r="C98" s="785" t="str">
        <f>'R2'!$B$112</f>
        <v>Se as facturas emitidas pela FIL derem lugar a qualquer reclamação, esta deverá ser feita pelo expositor no prazo de cinco dias úteis, contados a partir da data da sua recepção.</v>
      </c>
      <c r="D98" s="785"/>
      <c r="E98" s="785"/>
      <c r="F98" s="785"/>
      <c r="G98" s="785"/>
      <c r="I98" s="300"/>
    </row>
    <row r="99" spans="1:9" ht="11.45" customHeight="1" x14ac:dyDescent="0.2">
      <c r="A99" s="302"/>
      <c r="B99" s="326"/>
      <c r="C99" s="785"/>
      <c r="D99" s="785"/>
      <c r="E99" s="785"/>
      <c r="F99" s="785"/>
      <c r="G99" s="785"/>
      <c r="I99" s="300"/>
    </row>
    <row r="100" spans="1:9" ht="11.45" customHeight="1" x14ac:dyDescent="0.2">
      <c r="A100" s="302"/>
      <c r="B100" s="326" t="s">
        <v>324</v>
      </c>
      <c r="C100" s="329" t="str">
        <f>'R2'!$B$117</f>
        <v>Se o expositor cancelar a sua inscrição , verifique-se ou não posterior ocupação desse espaço, ser-lhe-á cobrado:</v>
      </c>
      <c r="D100" s="329"/>
      <c r="E100" s="329"/>
      <c r="F100" s="329"/>
      <c r="G100" s="235" t="s">
        <v>267</v>
      </c>
      <c r="I100" s="300"/>
    </row>
    <row r="101" spans="1:9" ht="11.45" customHeight="1" x14ac:dyDescent="0.2">
      <c r="A101" s="302"/>
      <c r="B101" s="328" t="s">
        <v>66</v>
      </c>
      <c r="C101" s="786" t="str">
        <f>'R2'!$B$122</f>
        <v>O valor correspondente aos pagamentos iniciais previstos no Artigo 4.3., se o cancelamento se verificar até 30 dias (de calendário) antes da data do início da montagem do certame (ou outra manifestação).
O valor total previsto para a sua participação se o cancelamento se verificar depois daquela data.</v>
      </c>
      <c r="D101" s="786"/>
      <c r="E101" s="786"/>
      <c r="F101" s="786"/>
      <c r="G101" s="786"/>
      <c r="I101" s="300"/>
    </row>
    <row r="102" spans="1:9" ht="11.45" customHeight="1" x14ac:dyDescent="0.2">
      <c r="A102" s="302"/>
      <c r="B102" s="326"/>
      <c r="C102" s="786"/>
      <c r="D102" s="786"/>
      <c r="E102" s="786"/>
      <c r="F102" s="786"/>
      <c r="G102" s="786"/>
      <c r="I102" s="300"/>
    </row>
    <row r="103" spans="1:9" ht="11.45" customHeight="1" x14ac:dyDescent="0.2">
      <c r="A103" s="302"/>
      <c r="B103" s="328" t="s">
        <v>66</v>
      </c>
      <c r="C103" s="786"/>
      <c r="D103" s="786"/>
      <c r="E103" s="786"/>
      <c r="F103" s="786"/>
      <c r="G103" s="786"/>
      <c r="I103" s="300"/>
    </row>
    <row r="104" spans="1:9" ht="11.45" customHeight="1" x14ac:dyDescent="0.2">
      <c r="A104" s="302"/>
      <c r="B104" s="783" t="str">
        <f>'R1'!$C$26</f>
        <v>5. PRODUTOS EXPOSTOS</v>
      </c>
      <c r="C104" s="783"/>
      <c r="D104" s="783"/>
      <c r="E104" s="783"/>
      <c r="G104" s="330" t="s">
        <v>289</v>
      </c>
      <c r="I104" s="300"/>
    </row>
    <row r="105" spans="1:9" ht="11.45" customHeight="1" x14ac:dyDescent="0.2">
      <c r="A105" s="302"/>
      <c r="B105" s="326" t="s">
        <v>325</v>
      </c>
      <c r="C105" s="784" t="str">
        <f>'R2'!$B$127</f>
        <v>Não é permitida a apresentação e a distribuição de produtos que sejam susceptíveis de causar prejuízos a outros expositores ou visitantes ou de deteriorar o pavimento e/ou construções existentes.</v>
      </c>
      <c r="D105" s="784"/>
      <c r="E105" s="784"/>
      <c r="F105" s="784"/>
      <c r="G105" s="784"/>
      <c r="I105" s="300"/>
    </row>
    <row r="106" spans="1:9" ht="11.45" customHeight="1" x14ac:dyDescent="0.2">
      <c r="A106" s="302"/>
      <c r="B106" s="326"/>
      <c r="C106" s="784"/>
      <c r="D106" s="784"/>
      <c r="E106" s="784"/>
      <c r="F106" s="784"/>
      <c r="G106" s="784"/>
      <c r="I106" s="300"/>
    </row>
    <row r="107" spans="1:9" ht="11.45" customHeight="1" x14ac:dyDescent="0.2">
      <c r="A107" s="302"/>
      <c r="B107" s="326" t="s">
        <v>326</v>
      </c>
      <c r="C107" s="784" t="str">
        <f>'R2'!$B$132</f>
        <v>Os produtos expostos não poderão ser retirados durante o período de duração do certame, salvo casos excepcionais, os quais carecem sempre de autorização expressa da FIL, dada por escrito .</v>
      </c>
      <c r="D107" s="784"/>
      <c r="E107" s="784"/>
      <c r="F107" s="784"/>
      <c r="G107" s="784"/>
      <c r="I107" s="300"/>
    </row>
    <row r="108" spans="1:9" ht="11.45" customHeight="1" x14ac:dyDescent="0.2">
      <c r="A108" s="302"/>
      <c r="B108" s="326"/>
      <c r="C108" s="784"/>
      <c r="D108" s="784"/>
      <c r="E108" s="784"/>
      <c r="F108" s="784"/>
      <c r="G108" s="784"/>
      <c r="I108" s="300"/>
    </row>
    <row r="109" spans="1:9" ht="11.45" customHeight="1" x14ac:dyDescent="0.2">
      <c r="A109" s="302"/>
      <c r="B109" s="326" t="s">
        <v>327</v>
      </c>
      <c r="C109" s="784" t="str">
        <f>'R2'!$B$137</f>
        <v>Os expositores podem aceitar encomendas ou efectuar contratos respeitantes à sua produção, mas são proibidas vendas directas ao público com entrega imediata dos artigos expostos , sem prejuízo do disposto no número seguinte.</v>
      </c>
      <c r="D109" s="784"/>
      <c r="E109" s="784"/>
      <c r="F109" s="784"/>
      <c r="G109" s="784"/>
      <c r="I109" s="300"/>
    </row>
    <row r="110" spans="1:9" ht="11.45" customHeight="1" x14ac:dyDescent="0.2">
      <c r="A110" s="302"/>
      <c r="B110" s="38"/>
      <c r="C110" s="784"/>
      <c r="D110" s="784"/>
      <c r="E110" s="784"/>
      <c r="F110" s="784"/>
      <c r="G110" s="784"/>
      <c r="I110" s="300"/>
    </row>
    <row r="111" spans="1:9" ht="11.45" customHeight="1" x14ac:dyDescent="0.2">
      <c r="A111" s="302"/>
      <c r="B111" s="326" t="s">
        <v>328</v>
      </c>
      <c r="C111" s="781" t="str">
        <f>'R2'!$B$142</f>
        <v>Nas feiras de público e nas feiras mistas (de profissionais e público) a venda directa, com entrega imediata dos produtos aos visitantes, está autorizada, podendo a organização, se assim o entender, implementar mecanismos de controle da sua saída.</v>
      </c>
      <c r="D111" s="781"/>
      <c r="E111" s="781"/>
      <c r="F111" s="781"/>
      <c r="G111" s="781"/>
      <c r="I111" s="300"/>
    </row>
    <row r="112" spans="1:9" ht="11.45" customHeight="1" x14ac:dyDescent="0.2">
      <c r="A112" s="302"/>
      <c r="B112" s="326"/>
      <c r="C112" s="781"/>
      <c r="D112" s="781"/>
      <c r="E112" s="781"/>
      <c r="F112" s="781"/>
      <c r="G112" s="781"/>
      <c r="I112" s="300"/>
    </row>
    <row r="113" spans="1:9" ht="11.45" customHeight="1" x14ac:dyDescent="0.2">
      <c r="A113" s="302"/>
      <c r="B113" s="326" t="s">
        <v>329</v>
      </c>
      <c r="C113" s="784" t="str">
        <f>'R2'!$B$147</f>
        <v>Carece de autorização especial dos Serviços da FIL a apresentação de produtos cuja carga seja superior a 2.000Kg./m² (se as mercadorias se destinarem ao piso térreo dos pavilhões) ou superior a 200Kg/m² (caso se destinem ao primeiro andar de um stand).</v>
      </c>
      <c r="D113" s="784"/>
      <c r="E113" s="784"/>
      <c r="F113" s="784"/>
      <c r="G113" s="784"/>
      <c r="I113" s="300"/>
    </row>
    <row r="114" spans="1:9" ht="11.45" customHeight="1" x14ac:dyDescent="0.2">
      <c r="A114" s="302"/>
      <c r="B114" s="326"/>
      <c r="C114" s="784"/>
      <c r="D114" s="784"/>
      <c r="E114" s="784"/>
      <c r="F114" s="784"/>
      <c r="G114" s="784"/>
      <c r="I114" s="300"/>
    </row>
    <row r="115" spans="1:9" ht="11.45" customHeight="1" x14ac:dyDescent="0.2">
      <c r="A115" s="302"/>
      <c r="B115" s="783" t="str">
        <f>'R1'!$C$31</f>
        <v>6. MONTAGEM / DESMONTAGEM DE STANDS</v>
      </c>
      <c r="C115" s="783"/>
      <c r="D115" s="783"/>
      <c r="E115" s="783"/>
      <c r="F115" s="331"/>
      <c r="G115" s="330" t="s">
        <v>289</v>
      </c>
      <c r="I115" s="300"/>
    </row>
    <row r="116" spans="1:9" ht="11.45" customHeight="1" x14ac:dyDescent="0.2">
      <c r="A116" s="302"/>
      <c r="B116" s="326" t="s">
        <v>330</v>
      </c>
      <c r="C116" s="784" t="str">
        <f>'R2'!$B$152</f>
        <v>Os trabalhos de montagem e decoração dos stands só podem ter início com a apresentação da credencial de montagem e dos cartões de montagem obtidos respectivamente na Tesouraria e no Apoio ao Cliente.</v>
      </c>
      <c r="D116" s="784"/>
      <c r="E116" s="784"/>
      <c r="F116" s="784"/>
      <c r="G116" s="784"/>
      <c r="I116" s="300"/>
    </row>
    <row r="117" spans="1:9" ht="11.45" customHeight="1" x14ac:dyDescent="0.2">
      <c r="A117" s="302"/>
      <c r="B117" s="326"/>
      <c r="C117" s="784"/>
      <c r="D117" s="784"/>
      <c r="E117" s="784"/>
      <c r="F117" s="784"/>
      <c r="G117" s="784"/>
      <c r="I117" s="300"/>
    </row>
    <row r="118" spans="1:9" ht="11.45" customHeight="1" x14ac:dyDescent="0.2">
      <c r="A118" s="302"/>
      <c r="B118" s="326" t="s">
        <v>331</v>
      </c>
      <c r="C118" s="784" t="str">
        <f>'R2'!$B$157</f>
        <v>Às empresas envolvidas em trabalhos de montagem e de decoração é exigida a sua credenciação prévia, que prevê a apresentação da apólice de seguro de Responsabilidade Civil e Profissional, cobrindo danos causados nas instalações ou a terceiros e eventuais prejuízos por paralisação das actividades da FIL, no montante de 1 000 000€.</v>
      </c>
      <c r="D118" s="784"/>
      <c r="E118" s="784"/>
      <c r="F118" s="784"/>
      <c r="G118" s="784"/>
      <c r="I118" s="300"/>
    </row>
    <row r="119" spans="1:9" ht="11.45" customHeight="1" x14ac:dyDescent="0.2">
      <c r="A119" s="302"/>
      <c r="B119" s="326"/>
      <c r="C119" s="784"/>
      <c r="D119" s="784"/>
      <c r="E119" s="784"/>
      <c r="F119" s="784"/>
      <c r="G119" s="784"/>
      <c r="I119" s="300"/>
    </row>
    <row r="120" spans="1:9" ht="11.45" customHeight="1" x14ac:dyDescent="0.2">
      <c r="A120" s="302"/>
      <c r="B120" s="326"/>
      <c r="C120" s="784"/>
      <c r="D120" s="784"/>
      <c r="E120" s="784"/>
      <c r="F120" s="784"/>
      <c r="G120" s="784"/>
      <c r="I120" s="300"/>
    </row>
    <row r="121" spans="1:9" ht="11.45" customHeight="1" x14ac:dyDescent="0.2">
      <c r="A121" s="302"/>
      <c r="B121" s="326" t="s">
        <v>332</v>
      </c>
      <c r="C121" s="784" t="str">
        <f>'R2'!$B$162</f>
        <v>Em caso de infracção às normas regulamentares sobre montagem e decoração de stands e/ou de carácter técnico, a FIL considera-se autorizada a efectuar os procedimentos necessários à sua regularização, que podem ir até ao encerramento do stand. Os encargos respectivos serão debitados e cobrados ao expositor.</v>
      </c>
      <c r="D121" s="784"/>
      <c r="E121" s="784"/>
      <c r="F121" s="784"/>
      <c r="G121" s="784"/>
      <c r="I121" s="300"/>
    </row>
    <row r="122" spans="1:9" ht="11.45" customHeight="1" x14ac:dyDescent="0.2">
      <c r="A122" s="302"/>
      <c r="B122" s="326"/>
      <c r="C122" s="784"/>
      <c r="D122" s="784"/>
      <c r="E122" s="784"/>
      <c r="F122" s="784"/>
      <c r="G122" s="784"/>
      <c r="I122" s="300"/>
    </row>
    <row r="123" spans="1:9" ht="11.45" customHeight="1" x14ac:dyDescent="0.2">
      <c r="A123" s="302"/>
      <c r="B123" s="326"/>
      <c r="C123" s="784"/>
      <c r="D123" s="784"/>
      <c r="E123" s="784"/>
      <c r="F123" s="784"/>
      <c r="G123" s="784"/>
      <c r="I123" s="300"/>
    </row>
    <row r="124" spans="1:9" ht="11.45" customHeight="1" x14ac:dyDescent="0.2">
      <c r="A124" s="302"/>
      <c r="B124" s="326" t="s">
        <v>333</v>
      </c>
      <c r="C124" s="784" t="str">
        <f>'R2'!$B$167</f>
        <v>A FIL reserva-se o direito de colocar painéis indicadores gerais ou quaisquer elementos de valorização do certame nos locais que entender, não podendo os expositores retirá-los ou mandá-los cobrir.</v>
      </c>
      <c r="D124" s="784"/>
      <c r="E124" s="784"/>
      <c r="F124" s="784"/>
      <c r="G124" s="784"/>
      <c r="I124" s="300"/>
    </row>
    <row r="125" spans="1:9" ht="11.45" customHeight="1" x14ac:dyDescent="0.2">
      <c r="A125" s="302"/>
      <c r="B125" s="326"/>
      <c r="C125" s="784"/>
      <c r="D125" s="784"/>
      <c r="E125" s="784"/>
      <c r="F125" s="784"/>
      <c r="G125" s="784"/>
      <c r="I125" s="300"/>
    </row>
    <row r="126" spans="1:9" ht="11.45" customHeight="1" x14ac:dyDescent="0.2">
      <c r="A126" s="302"/>
      <c r="B126" s="326" t="s">
        <v>334</v>
      </c>
      <c r="C126" s="784" t="str">
        <f>'R2'!$B$172</f>
        <v>Os trabalhos de montagem e decoração dos stands devem estar terminados com a antecedência que for indicada pela FIL. A não observância desta norma implica a não abertura do stand.</v>
      </c>
      <c r="D126" s="784"/>
      <c r="E126" s="784"/>
      <c r="F126" s="784"/>
      <c r="G126" s="784"/>
      <c r="I126" s="300"/>
    </row>
    <row r="127" spans="1:9" ht="11.45" customHeight="1" x14ac:dyDescent="0.2">
      <c r="A127" s="302"/>
      <c r="B127" s="326"/>
      <c r="C127" s="784"/>
      <c r="D127" s="784"/>
      <c r="E127" s="784"/>
      <c r="F127" s="784"/>
      <c r="G127" s="784"/>
      <c r="I127" s="300"/>
    </row>
    <row r="128" spans="1:9" ht="11.45" customHeight="1" x14ac:dyDescent="0.2">
      <c r="A128" s="302"/>
      <c r="B128" s="326" t="s">
        <v>335</v>
      </c>
      <c r="C128" s="784" t="str">
        <f>'R2'!$B$177</f>
        <v>Os horários dos períodos de montagem e desmontagem serão fixados pela FIL. Os respectivos trabalhos fora do horário estabelecido carecem de autorização expressa da FIL, e implicam o pagamento de uma taxa de prolongamento. Os horários e o custo da referida taxa serão objecto de informação no Dossier do Expositor, endereçado aos expositores.</v>
      </c>
      <c r="D128" s="784"/>
      <c r="E128" s="784"/>
      <c r="F128" s="784"/>
      <c r="G128" s="784"/>
      <c r="I128" s="300"/>
    </row>
    <row r="129" spans="1:9" ht="11.45" customHeight="1" x14ac:dyDescent="0.2">
      <c r="A129" s="302"/>
      <c r="B129" s="326"/>
      <c r="C129" s="784"/>
      <c r="D129" s="784"/>
      <c r="E129" s="784"/>
      <c r="F129" s="784"/>
      <c r="G129" s="784"/>
      <c r="I129" s="300"/>
    </row>
    <row r="130" spans="1:9" ht="11.45" customHeight="1" x14ac:dyDescent="0.2">
      <c r="A130" s="302"/>
      <c r="B130" s="326"/>
      <c r="C130" s="784"/>
      <c r="D130" s="784"/>
      <c r="E130" s="784"/>
      <c r="F130" s="784"/>
      <c r="G130" s="784"/>
      <c r="I130" s="300"/>
    </row>
    <row r="131" spans="1:9" ht="11.45" customHeight="1" x14ac:dyDescent="0.2">
      <c r="A131" s="302"/>
      <c r="B131" s="326" t="s">
        <v>336</v>
      </c>
      <c r="C131" s="304" t="str">
        <f>'R2'!$B$182</f>
        <v>A FIL declina a sua responsabilidade no que respeita à construção de stands e instalações que sejam feitas directamente pelo expositor.</v>
      </c>
      <c r="G131" s="304"/>
      <c r="I131" s="300"/>
    </row>
    <row r="132" spans="1:9" ht="11.45" customHeight="1" x14ac:dyDescent="0.2">
      <c r="A132" s="302"/>
      <c r="B132" s="326" t="s">
        <v>337</v>
      </c>
      <c r="C132" s="784" t="str">
        <f>'R2'!$B$187</f>
        <v>No interior dos pavilhões, é expressamente proibido carregar e descarregar material de montagem de stands e de exposição nos corredores longitudinais e transversais dos pavilhões localizados no enfiamento de portões exteriores, a fim de não obstruir a circulação de empilhadores, plataformas elevatórias, carros de mão e demais equipamento. O acesso nos termos referidos será permitido quando for o único meio de acesso ao stand.</v>
      </c>
      <c r="D132" s="784"/>
      <c r="E132" s="784"/>
      <c r="F132" s="784"/>
      <c r="G132" s="784"/>
      <c r="I132" s="300"/>
    </row>
    <row r="133" spans="1:9" ht="11.45" customHeight="1" x14ac:dyDescent="0.2">
      <c r="A133" s="302"/>
      <c r="B133" s="326"/>
      <c r="C133" s="784"/>
      <c r="D133" s="784"/>
      <c r="E133" s="784"/>
      <c r="F133" s="784"/>
      <c r="G133" s="784"/>
      <c r="I133" s="300"/>
    </row>
    <row r="134" spans="1:9" ht="11.45" customHeight="1" x14ac:dyDescent="0.2">
      <c r="A134" s="302"/>
      <c r="B134" s="326"/>
      <c r="C134" s="784"/>
      <c r="D134" s="784"/>
      <c r="E134" s="784"/>
      <c r="F134" s="784"/>
      <c r="G134" s="784"/>
      <c r="I134" s="300"/>
    </row>
    <row r="135" spans="1:9" ht="11.45" customHeight="1" x14ac:dyDescent="0.2">
      <c r="A135" s="302"/>
      <c r="C135" s="784"/>
      <c r="D135" s="784"/>
      <c r="E135" s="784"/>
      <c r="F135" s="784"/>
      <c r="G135" s="784"/>
      <c r="I135" s="300"/>
    </row>
    <row r="136" spans="1:9" ht="11.45" customHeight="1" x14ac:dyDescent="0.2">
      <c r="A136" s="302"/>
      <c r="B136" s="783" t="str">
        <f>'R1'!$E$1</f>
        <v>7. DIMENSÃO, LAYOUT DOS STANDS, NORMAS TÉCNICAS</v>
      </c>
      <c r="C136" s="783"/>
      <c r="D136" s="783"/>
      <c r="E136" s="783"/>
      <c r="F136" s="324"/>
      <c r="G136" s="330" t="s">
        <v>289</v>
      </c>
      <c r="I136" s="300"/>
    </row>
    <row r="137" spans="1:9" ht="11.45" customHeight="1" x14ac:dyDescent="0.2">
      <c r="A137" s="302"/>
      <c r="B137" s="326" t="s">
        <v>338</v>
      </c>
      <c r="C137" s="784" t="str">
        <f>'R2'!$B$192</f>
        <v>Constitui característica básica dos espaços utilizados uma modulação tipo de 9 m² (3,00x3,00 m). Cada stand poderá ocupar um módulo ou múltiplos deste. São possíveis outras modalidades de participação, segundo condições especiais a acordar. Os espaços a atribuir não possuem estrados nem paredes ou divisórias.</v>
      </c>
      <c r="D137" s="784"/>
      <c r="E137" s="784"/>
      <c r="F137" s="784"/>
      <c r="G137" s="784"/>
      <c r="I137" s="300"/>
    </row>
    <row r="138" spans="1:9" ht="11.45" customHeight="1" x14ac:dyDescent="0.2">
      <c r="A138" s="302"/>
      <c r="B138" s="326"/>
      <c r="C138" s="784"/>
      <c r="D138" s="784"/>
      <c r="E138" s="784"/>
      <c r="F138" s="784"/>
      <c r="G138" s="784"/>
      <c r="I138" s="300"/>
    </row>
    <row r="139" spans="1:9" ht="11.45" customHeight="1" x14ac:dyDescent="0.2">
      <c r="A139" s="302"/>
      <c r="B139" s="326"/>
      <c r="C139" s="784"/>
      <c r="D139" s="784"/>
      <c r="E139" s="784"/>
      <c r="F139" s="784"/>
      <c r="G139" s="784"/>
      <c r="I139" s="300"/>
    </row>
    <row r="140" spans="1:9" ht="11.45" customHeight="1" x14ac:dyDescent="0.2">
      <c r="A140" s="302"/>
      <c r="B140" s="326" t="s">
        <v>339</v>
      </c>
      <c r="C140" s="784" t="str">
        <f>'R2'!$B$197</f>
        <v>Na montagem e decoração dos seus stands os expositores deverão observar rigorosamente as determinações a seguir mencionadas:
Os stands devem respeitar uma altura geral até 3 m.</v>
      </c>
      <c r="D140" s="784"/>
      <c r="E140" s="784"/>
      <c r="F140" s="784"/>
      <c r="G140" s="784"/>
      <c r="I140" s="300"/>
    </row>
    <row r="141" spans="1:9" ht="11.45" customHeight="1" x14ac:dyDescent="0.2">
      <c r="A141" s="302"/>
      <c r="B141" s="328" t="s">
        <v>66</v>
      </c>
      <c r="C141" s="784"/>
      <c r="D141" s="784"/>
      <c r="E141" s="784"/>
      <c r="F141" s="784"/>
      <c r="G141" s="784"/>
      <c r="I141" s="300"/>
    </row>
    <row r="142" spans="1:9" ht="11.45" customHeight="1" x14ac:dyDescent="0.2">
      <c r="A142" s="302"/>
      <c r="B142" s="328" t="s">
        <v>66</v>
      </c>
      <c r="C142" s="784" t="str">
        <f>'R2'!$B$202</f>
        <v>Todos os stands que utilizem piso sobre elevado deverão ter rampa para acesso de visitantes que utilizem cadeiras de rodas.</v>
      </c>
      <c r="D142" s="784"/>
      <c r="E142" s="784"/>
      <c r="F142" s="784"/>
      <c r="G142" s="784"/>
      <c r="I142" s="300"/>
    </row>
    <row r="143" spans="1:9" ht="11.45" customHeight="1" x14ac:dyDescent="0.2">
      <c r="A143" s="302"/>
      <c r="B143" s="328" t="s">
        <v>66</v>
      </c>
      <c r="C143" s="784" t="str">
        <f>'R2'!$B$207</f>
        <v>Para alturas superiores à mínima (3m), os stands deverão ser submetidos à apreciação da área técnica com a antecedência mínima de 20 dias em relação à data de início da montagem, instruídos com plantas, alçados e cortes devidamente cotados.</v>
      </c>
      <c r="D143" s="784"/>
      <c r="E143" s="784"/>
      <c r="F143" s="784"/>
      <c r="G143" s="784"/>
      <c r="I143" s="300"/>
    </row>
    <row r="144" spans="1:9" ht="11.45" customHeight="1" x14ac:dyDescent="0.2">
      <c r="A144" s="302"/>
      <c r="B144" s="328"/>
      <c r="C144" s="784"/>
      <c r="D144" s="784"/>
      <c r="E144" s="784"/>
      <c r="F144" s="784"/>
      <c r="G144" s="784"/>
      <c r="I144" s="300"/>
    </row>
    <row r="145" spans="1:9" ht="11.45" customHeight="1" x14ac:dyDescent="0.2">
      <c r="A145" s="302"/>
      <c r="B145" s="328" t="s">
        <v>66</v>
      </c>
      <c r="C145" s="784" t="str">
        <f>'R2'!$B$212</f>
        <v>Carece de autorização expressa da FIL a montagem de stands que incluam a construção ou utilização de um segundo piso.</v>
      </c>
      <c r="D145" s="784"/>
      <c r="E145" s="784"/>
      <c r="F145" s="784"/>
      <c r="G145" s="784"/>
      <c r="I145" s="300"/>
    </row>
    <row r="146" spans="1:9" ht="11.45" customHeight="1" x14ac:dyDescent="0.2">
      <c r="A146" s="302"/>
      <c r="B146" s="328" t="s">
        <v>66</v>
      </c>
      <c r="C146" s="784" t="str">
        <f>'R2'!$B$217</f>
        <v>A  área  utilizável do  segundo  piso  e  elementos  decorativos  com  altura superior  a  3 m,  deverá  ficar  recuada  no mínimo a  1,50 m  do perímetro  do  stand.</v>
      </c>
      <c r="D146" s="784"/>
      <c r="E146" s="784"/>
      <c r="F146" s="784"/>
      <c r="G146" s="784"/>
      <c r="I146" s="300"/>
    </row>
    <row r="147" spans="1:9" ht="11.45" customHeight="1" x14ac:dyDescent="0.2">
      <c r="A147" s="302"/>
      <c r="B147" s="328"/>
      <c r="C147" s="784"/>
      <c r="D147" s="784"/>
      <c r="E147" s="784"/>
      <c r="F147" s="784"/>
      <c r="G147" s="784"/>
      <c r="I147" s="300"/>
    </row>
    <row r="148" spans="1:9" ht="11.45" customHeight="1" x14ac:dyDescent="0.2">
      <c r="A148" s="302"/>
      <c r="B148" s="328" t="s">
        <v>66</v>
      </c>
      <c r="C148" s="784" t="str">
        <f>'R2'!$B$222</f>
        <v>A instalação eléctrica nos stands está a cargo de cada expositor, devendo obedecer ao “Regulamento Geral de Segurança das Instalações Eléctricas de Baixa Tensão”, e deverá dispor, designadamente, de interruptores de corte geral do tipo diferencial e de rede de terra de protecção. O trabalho deve ser executado por profissional devidamente credenciado pela DGE (Direcção geral de Energia) ou pelo Sindicato dos Electricistas.</v>
      </c>
      <c r="D148" s="784"/>
      <c r="E148" s="784"/>
      <c r="F148" s="784"/>
      <c r="G148" s="784"/>
      <c r="I148" s="300"/>
    </row>
    <row r="149" spans="1:9" ht="11.45" customHeight="1" x14ac:dyDescent="0.2">
      <c r="A149" s="302"/>
      <c r="B149" s="328"/>
      <c r="C149" s="784"/>
      <c r="D149" s="784"/>
      <c r="E149" s="784"/>
      <c r="F149" s="784"/>
      <c r="G149" s="784"/>
      <c r="I149" s="300"/>
    </row>
    <row r="150" spans="1:9" ht="11.45" customHeight="1" x14ac:dyDescent="0.2">
      <c r="A150" s="302"/>
      <c r="B150" s="326"/>
      <c r="C150" s="784"/>
      <c r="D150" s="784"/>
      <c r="E150" s="784"/>
      <c r="F150" s="784"/>
      <c r="G150" s="784"/>
      <c r="I150" s="300"/>
    </row>
    <row r="151" spans="1:9" ht="11.45" customHeight="1" x14ac:dyDescent="0.2">
      <c r="A151" s="302"/>
      <c r="B151" s="328" t="s">
        <v>66</v>
      </c>
      <c r="C151" s="784" t="str">
        <f>'R2'!$B$227</f>
        <v>Devem ser rigorosamente respeitadas as instalações da FIL, nomeadamente bocas-de-incêndio, extintores, altifalantes, sinalização geral, CCTV's e detectores de incêndio.</v>
      </c>
      <c r="D151" s="784"/>
      <c r="E151" s="784"/>
      <c r="F151" s="784"/>
      <c r="G151" s="784"/>
      <c r="I151" s="300"/>
    </row>
    <row r="152" spans="1:9" ht="11.45" customHeight="1" x14ac:dyDescent="0.2">
      <c r="A152" s="302"/>
      <c r="B152" s="326"/>
      <c r="C152" s="784"/>
      <c r="D152" s="784"/>
      <c r="E152" s="784"/>
      <c r="F152" s="784"/>
      <c r="G152" s="784"/>
      <c r="I152" s="300"/>
    </row>
    <row r="153" spans="1:9" ht="11.45" customHeight="1" x14ac:dyDescent="0.2">
      <c r="A153" s="302"/>
      <c r="B153" s="326" t="s">
        <v>340</v>
      </c>
      <c r="C153" s="784" t="str">
        <f>'R2'!$B$232</f>
        <v>Nas instalações da FIL, apenas é permitida a utilização de alcatifa ignífuga, classe de resistência ao fogo M3.</v>
      </c>
      <c r="D153" s="784"/>
      <c r="E153" s="784"/>
      <c r="F153" s="784"/>
      <c r="G153" s="784"/>
      <c r="I153" s="300"/>
    </row>
    <row r="154" spans="1:9" ht="11.45" customHeight="1" x14ac:dyDescent="0.2">
      <c r="A154" s="302"/>
      <c r="B154" s="326" t="s">
        <v>341</v>
      </c>
      <c r="C154" s="784" t="str">
        <f>'R2'!$B$237</f>
        <v>É expressamente proibida a construção oficinal de stands em toda a área exposicional da FIL e o uso de máquinas de corte, soldadura, lixadeiras e pintura à pistola. Os stands devem ser concebidos e preparados de modo a que a sua construção seja obtida exclusivamente pela montagem dos seus elementos constitutivos.</v>
      </c>
      <c r="D154" s="784"/>
      <c r="E154" s="784"/>
      <c r="F154" s="784"/>
      <c r="G154" s="784"/>
      <c r="I154" s="300"/>
    </row>
    <row r="155" spans="1:9" ht="11.45" customHeight="1" x14ac:dyDescent="0.2">
      <c r="A155" s="302"/>
      <c r="B155" s="326"/>
      <c r="C155" s="784"/>
      <c r="D155" s="784"/>
      <c r="E155" s="784"/>
      <c r="F155" s="784"/>
      <c r="G155" s="784"/>
      <c r="I155" s="300"/>
    </row>
    <row r="156" spans="1:9" ht="11.45" customHeight="1" x14ac:dyDescent="0.2">
      <c r="A156" s="302"/>
      <c r="B156" s="326"/>
      <c r="C156" s="784"/>
      <c r="D156" s="784"/>
      <c r="E156" s="784"/>
      <c r="F156" s="784"/>
      <c r="G156" s="784"/>
      <c r="I156" s="300"/>
    </row>
    <row r="157" spans="1:9" ht="11.45" customHeight="1" x14ac:dyDescent="0.2">
      <c r="A157" s="302"/>
      <c r="B157" s="326" t="s">
        <v>342</v>
      </c>
      <c r="C157" s="784" t="str">
        <f>'R2'!$B$242</f>
        <v>A corrente eléctrica disponível e a utilizar é de 230/400 volts 50 ciclos.</v>
      </c>
      <c r="D157" s="784"/>
      <c r="E157" s="784"/>
      <c r="F157" s="784"/>
      <c r="G157" s="784"/>
      <c r="I157" s="300"/>
    </row>
    <row r="158" spans="1:9" ht="11.45" customHeight="1" x14ac:dyDescent="0.2">
      <c r="A158" s="302"/>
      <c r="B158" s="326" t="s">
        <v>343</v>
      </c>
      <c r="C158" s="784" t="str">
        <f>'R2'!$B$247</f>
        <v>Todos os trabalhos de instalação eléctrica ficam submetidos à fiscalização dos serviços da FIL e as ligações à rede geral só poderão ser efectuadas pelos mesmos serviços. 
A FIL não se responsabiliza pela ligação à rede geral dos aparelhos que não correspondam às informações prestadas, devendo os expositores designar o responsável pelo projecto de implantação eléctrica do stand. 
Os danos causados por estas ligações na rede geral, ou no ponto específico, são da exclusiva responsabilidade dos expositores.</v>
      </c>
      <c r="D158" s="784"/>
      <c r="E158" s="784"/>
      <c r="F158" s="784"/>
      <c r="G158" s="784"/>
      <c r="I158" s="300"/>
    </row>
    <row r="159" spans="1:9" ht="11.45" customHeight="1" x14ac:dyDescent="0.2">
      <c r="A159" s="302"/>
      <c r="B159" s="326"/>
      <c r="C159" s="784"/>
      <c r="D159" s="784"/>
      <c r="E159" s="784"/>
      <c r="F159" s="784"/>
      <c r="G159" s="784"/>
      <c r="I159" s="300"/>
    </row>
    <row r="160" spans="1:9" ht="11.45" customHeight="1" x14ac:dyDescent="0.2">
      <c r="A160" s="302"/>
      <c r="B160" s="326"/>
      <c r="C160" s="784"/>
      <c r="D160" s="784"/>
      <c r="E160" s="784"/>
      <c r="F160" s="784"/>
      <c r="G160" s="784"/>
      <c r="I160" s="300"/>
    </row>
    <row r="161" spans="1:9" ht="11.45" customHeight="1" x14ac:dyDescent="0.2">
      <c r="A161" s="302"/>
      <c r="B161" s="326"/>
      <c r="C161" s="784"/>
      <c r="D161" s="784"/>
      <c r="E161" s="784"/>
      <c r="F161" s="784"/>
      <c r="G161" s="784"/>
      <c r="I161" s="300"/>
    </row>
    <row r="162" spans="1:9" ht="11.45" customHeight="1" x14ac:dyDescent="0.2">
      <c r="A162" s="302"/>
      <c r="B162" s="326"/>
      <c r="C162" s="784"/>
      <c r="D162" s="784"/>
      <c r="E162" s="784"/>
      <c r="F162" s="784"/>
      <c r="G162" s="784"/>
      <c r="I162" s="300"/>
    </row>
    <row r="163" spans="1:9" ht="11.45" customHeight="1" x14ac:dyDescent="0.2">
      <c r="A163" s="302"/>
      <c r="B163" s="326" t="s">
        <v>344</v>
      </c>
      <c r="C163" s="787" t="str">
        <f>'R2'!$B$252</f>
        <v>Os custos de consumo de água, electricidade, unidade de conversação e telefone são as que constam nas respectivas tabelas.</v>
      </c>
      <c r="D163" s="787"/>
      <c r="E163" s="787"/>
      <c r="F163" s="787"/>
      <c r="G163" s="787"/>
      <c r="I163" s="300"/>
    </row>
    <row r="164" spans="1:9" ht="11.45" customHeight="1" x14ac:dyDescent="0.2">
      <c r="A164" s="302"/>
      <c r="B164" s="326" t="s">
        <v>345</v>
      </c>
      <c r="C164" s="784" t="str">
        <f>'R2'!$B$257</f>
        <v>A requisição das ligações de água e esgoto, electricidade e telecomunicações deve obrigatoriamente constar nos Boletins de Inscrição. É indispensável que a indicação da potência da energia eléctrica a instalar nos stands conste igualmente nos referidos Boletins. Os pedidos posteriores poderão deparar com a impossibilidade da sua aceitação. Os pedidos de linhas ou circuitos especiais têm que ser feitos através da FIL no Boletim de Inscrição. Caso não constem do Boletim de Inscrição, devem ser pedidos à FIL com 20 dias (de calendário) de antecedência em relação à data de montagem da feira. Todos os circuitos ou linhas especiais são sujeitos a orçamento. Todos os trabalhos acima identificados, quando executados por terceiros, serão obrigatoriamente supervisionados pela FIL.</v>
      </c>
      <c r="D164" s="784"/>
      <c r="E164" s="784"/>
      <c r="F164" s="784"/>
      <c r="G164" s="784"/>
      <c r="I164" s="300"/>
    </row>
    <row r="165" spans="1:9" ht="11.45" customHeight="1" x14ac:dyDescent="0.2">
      <c r="A165" s="302"/>
      <c r="B165" s="326"/>
      <c r="C165" s="784"/>
      <c r="D165" s="784"/>
      <c r="E165" s="784"/>
      <c r="F165" s="784"/>
      <c r="G165" s="784"/>
      <c r="I165" s="300"/>
    </row>
    <row r="166" spans="1:9" ht="11.45" customHeight="1" x14ac:dyDescent="0.2">
      <c r="A166" s="302"/>
      <c r="B166" s="326"/>
      <c r="C166" s="784"/>
      <c r="D166" s="784"/>
      <c r="E166" s="784"/>
      <c r="F166" s="784"/>
      <c r="G166" s="784"/>
      <c r="I166" s="300"/>
    </row>
    <row r="167" spans="1:9" ht="11.45" customHeight="1" x14ac:dyDescent="0.2">
      <c r="A167" s="302"/>
      <c r="B167" s="326"/>
      <c r="C167" s="784"/>
      <c r="D167" s="784"/>
      <c r="E167" s="784"/>
      <c r="F167" s="784"/>
      <c r="G167" s="784"/>
      <c r="I167" s="300"/>
    </row>
    <row r="168" spans="1:9" ht="11.45" customHeight="1" x14ac:dyDescent="0.2">
      <c r="A168" s="302"/>
      <c r="B168" s="326"/>
      <c r="C168" s="784"/>
      <c r="D168" s="784"/>
      <c r="E168" s="784"/>
      <c r="F168" s="784"/>
      <c r="G168" s="784"/>
      <c r="I168" s="300"/>
    </row>
    <row r="169" spans="1:9" ht="11.45" customHeight="1" x14ac:dyDescent="0.2">
      <c r="A169" s="302"/>
      <c r="B169" s="326"/>
      <c r="C169" s="784"/>
      <c r="D169" s="784"/>
      <c r="E169" s="784"/>
      <c r="F169" s="784"/>
      <c r="G169" s="784"/>
      <c r="I169" s="300"/>
    </row>
    <row r="170" spans="1:9" ht="11.45" customHeight="1" x14ac:dyDescent="0.2">
      <c r="A170" s="302"/>
      <c r="B170" s="326" t="s">
        <v>346</v>
      </c>
      <c r="C170" s="784" t="str">
        <f>'R2'!$B$262</f>
        <v>A limpeza geral da área exposicional e arruamentos constitui encargo da FIL.</v>
      </c>
      <c r="D170" s="784"/>
      <c r="E170" s="784"/>
      <c r="F170" s="784"/>
      <c r="G170" s="784"/>
      <c r="I170" s="300"/>
    </row>
    <row r="171" spans="1:9" ht="11.45" customHeight="1" x14ac:dyDescent="0.2">
      <c r="A171" s="302"/>
      <c r="B171" s="326" t="s">
        <v>347</v>
      </c>
      <c r="C171" s="784" t="str">
        <f>'R2'!$B$267</f>
        <v>A limpeza dos stands constituirá encargo dos expositores, seja por recurso à contratação dos serviços da FIL, seja por recurso a outros meios, caso em que a autorização de entrada nas instalações carece de credenciação prévia. Este serviço só poderá ser executado com a antecedência máxima de uma hora em relação à abertura do certame.</v>
      </c>
      <c r="D171" s="784"/>
      <c r="E171" s="784"/>
      <c r="F171" s="784"/>
      <c r="G171" s="784"/>
      <c r="I171" s="300"/>
    </row>
    <row r="172" spans="1:9" ht="11.45" customHeight="1" x14ac:dyDescent="0.2">
      <c r="A172" s="302"/>
      <c r="B172" s="326"/>
      <c r="C172" s="784"/>
      <c r="D172" s="784"/>
      <c r="E172" s="784"/>
      <c r="F172" s="784"/>
      <c r="G172" s="784"/>
      <c r="I172" s="300"/>
    </row>
    <row r="173" spans="1:9" ht="11.45" customHeight="1" x14ac:dyDescent="0.2">
      <c r="A173" s="302"/>
      <c r="B173" s="326"/>
      <c r="C173" s="784"/>
      <c r="D173" s="784"/>
      <c r="E173" s="784"/>
      <c r="F173" s="784"/>
      <c r="G173" s="784"/>
      <c r="I173" s="300"/>
    </row>
    <row r="174" spans="1:9" ht="11.45" customHeight="1" x14ac:dyDescent="0.2">
      <c r="A174" s="302"/>
      <c r="B174" s="326" t="s">
        <v>348</v>
      </c>
      <c r="C174" s="784" t="str">
        <f>'R2'!$B$272</f>
        <v>A desmontagem dos stands e recolha de materiais não poderá iniciar-se antes da hora oficial do encerramento do certame, salvo autorização especial para o efeito concedida pela FIL.</v>
      </c>
      <c r="D174" s="784"/>
      <c r="E174" s="784"/>
      <c r="F174" s="784"/>
      <c r="G174" s="784"/>
      <c r="I174" s="300"/>
    </row>
    <row r="175" spans="1:9" ht="11.45" customHeight="1" x14ac:dyDescent="0.2">
      <c r="A175" s="302"/>
      <c r="B175" s="326"/>
      <c r="C175" s="784"/>
      <c r="D175" s="784"/>
      <c r="E175" s="784"/>
      <c r="F175" s="784"/>
      <c r="G175" s="784"/>
      <c r="I175" s="300"/>
    </row>
    <row r="176" spans="1:9" ht="11.45" customHeight="1" x14ac:dyDescent="0.2">
      <c r="A176" s="302"/>
      <c r="B176" s="326" t="s">
        <v>349</v>
      </c>
      <c r="C176" s="784" t="str">
        <f>'R2'!$B$277</f>
        <v>A desmontagem dos stands e saída do material exposto devem estar rigorosamente concluídos nos prazos fixados pelos Serviços da FIL. A falta de observância deste prazo autoriza a remoção dos materiais pela FIL, dando-lhes esta o destino que entender, não podendo a FIL ser responsabilizada pelos eventuais danos causados e dá motivo à cobrança de todos os encargos resultantes das medidas tomadas para a remoção daqueles materiais.</v>
      </c>
      <c r="D176" s="784"/>
      <c r="E176" s="784"/>
      <c r="F176" s="784"/>
      <c r="G176" s="784"/>
      <c r="I176" s="300"/>
    </row>
    <row r="177" spans="1:9" ht="11.45" customHeight="1" x14ac:dyDescent="0.2">
      <c r="A177" s="302"/>
      <c r="B177" s="326"/>
      <c r="C177" s="784"/>
      <c r="D177" s="784"/>
      <c r="E177" s="784"/>
      <c r="F177" s="784"/>
      <c r="G177" s="784"/>
      <c r="I177" s="300"/>
    </row>
    <row r="178" spans="1:9" ht="11.45" customHeight="1" x14ac:dyDescent="0.2">
      <c r="A178" s="302"/>
      <c r="B178" s="326"/>
      <c r="C178" s="784"/>
      <c r="D178" s="784"/>
      <c r="E178" s="784"/>
      <c r="F178" s="784"/>
      <c r="G178" s="784"/>
      <c r="I178" s="300"/>
    </row>
    <row r="179" spans="1:9" ht="11.45" customHeight="1" x14ac:dyDescent="0.2">
      <c r="A179" s="302"/>
      <c r="B179" s="326" t="s">
        <v>350</v>
      </c>
      <c r="C179" s="784" t="str">
        <f>'R2'!$B$282</f>
        <v>Para a saída dos produtos expostos os expositores devem munir-se da respectiva Guia, procedendo ao seu preenchimento com rigor e obtendo dos Serviços de Tesouraria um visto confirmando o pagamento das quantias devidas em virtude da sua participação.
No caso de não cumprimento pelo expositor dos compromissos de pagamento de débitos assumidos com a LISBOA-FCE/FIL, esta terá direito de retenção relativamente aos materiais e produtos expostos pelo Expositor durante a Feira, que apenas serão devolvidos após o integral cumprimento das obrigações assumidas. 
Todos os encargos decorrentes deste direito de retenção, incluindo a sua remoção e armazenamento, serão debitados e cobrados ao expositor antes da saída dos respectivos materiais, não podendo a FIL ser responsabilizada pelos eventuais danos causados ao mesmo no seu transporte e armazenamento.</v>
      </c>
      <c r="D179" s="784"/>
      <c r="E179" s="784"/>
      <c r="F179" s="784"/>
      <c r="G179" s="784"/>
      <c r="I179" s="300"/>
    </row>
    <row r="180" spans="1:9" ht="11.45" customHeight="1" x14ac:dyDescent="0.2">
      <c r="A180" s="302"/>
      <c r="B180" s="326"/>
      <c r="C180" s="784"/>
      <c r="D180" s="784"/>
      <c r="E180" s="784"/>
      <c r="F180" s="784"/>
      <c r="G180" s="784"/>
      <c r="I180" s="300"/>
    </row>
    <row r="181" spans="1:9" ht="11.45" customHeight="1" x14ac:dyDescent="0.2">
      <c r="A181" s="302"/>
      <c r="B181" s="326"/>
      <c r="C181" s="784"/>
      <c r="D181" s="784"/>
      <c r="E181" s="784"/>
      <c r="F181" s="784"/>
      <c r="G181" s="784"/>
      <c r="I181" s="300"/>
    </row>
    <row r="182" spans="1:9" ht="11.45" customHeight="1" x14ac:dyDescent="0.2">
      <c r="A182" s="302"/>
      <c r="B182" s="326"/>
      <c r="C182" s="784"/>
      <c r="D182" s="784"/>
      <c r="E182" s="784"/>
      <c r="F182" s="784"/>
      <c r="G182" s="784"/>
      <c r="I182" s="300"/>
    </row>
    <row r="183" spans="1:9" ht="11.45" customHeight="1" x14ac:dyDescent="0.2">
      <c r="A183" s="302"/>
      <c r="B183" s="326"/>
      <c r="C183" s="784"/>
      <c r="D183" s="784"/>
      <c r="E183" s="784"/>
      <c r="F183" s="784"/>
      <c r="G183" s="784"/>
      <c r="I183" s="300"/>
    </row>
    <row r="184" spans="1:9" ht="11.45" customHeight="1" x14ac:dyDescent="0.2">
      <c r="A184" s="302"/>
      <c r="B184" s="326"/>
      <c r="C184" s="784"/>
      <c r="D184" s="784"/>
      <c r="E184" s="784"/>
      <c r="F184" s="784"/>
      <c r="G184" s="784"/>
      <c r="I184" s="300"/>
    </row>
    <row r="185" spans="1:9" ht="11.45" customHeight="1" x14ac:dyDescent="0.2">
      <c r="A185" s="302"/>
      <c r="B185" s="326"/>
      <c r="C185" s="784"/>
      <c r="D185" s="784"/>
      <c r="E185" s="784"/>
      <c r="F185" s="784"/>
      <c r="G185" s="784"/>
      <c r="I185" s="300"/>
    </row>
    <row r="186" spans="1:9" ht="11.45" customHeight="1" x14ac:dyDescent="0.2">
      <c r="A186" s="302"/>
      <c r="B186" s="326" t="s">
        <v>351</v>
      </c>
      <c r="C186" s="784" t="str">
        <f>'R2'!$B$287</f>
        <v>As instalações deverão ser entregues à FIL no mesmo estado em que foram colocadas à disposição dos expositores, correndo todos os custos para o efeito por conta destes. A reparação dos estragos ocasionados por falta de cuidado ou exigências de montagem dos stands, bem como as despesas inerentes à mesma, são da total responsabilidade do expositor.</v>
      </c>
      <c r="D186" s="784"/>
      <c r="E186" s="784"/>
      <c r="F186" s="784"/>
      <c r="G186" s="784"/>
      <c r="I186" s="300"/>
    </row>
    <row r="187" spans="1:9" ht="11.45" customHeight="1" x14ac:dyDescent="0.2">
      <c r="A187" s="302"/>
      <c r="B187" s="326"/>
      <c r="C187" s="784"/>
      <c r="D187" s="784"/>
      <c r="E187" s="784"/>
      <c r="F187" s="784"/>
      <c r="G187" s="784"/>
      <c r="I187" s="300"/>
    </row>
    <row r="188" spans="1:9" ht="11.45" customHeight="1" x14ac:dyDescent="0.2">
      <c r="A188" s="302"/>
      <c r="B188" s="326"/>
      <c r="C188" s="784"/>
      <c r="D188" s="784"/>
      <c r="E188" s="784"/>
      <c r="F188" s="784"/>
      <c r="G188" s="784"/>
      <c r="I188" s="300"/>
    </row>
    <row r="189" spans="1:9" ht="11.45" customHeight="1" x14ac:dyDescent="0.2">
      <c r="A189" s="302"/>
      <c r="B189" s="326" t="s">
        <v>352</v>
      </c>
      <c r="C189" s="784" t="str">
        <f>'R2'!$B$292</f>
        <v>O expositor é responsável por todos os danos ou prejuízos causados pelas suas estruturas, equipamentos, artigos em exposição ou actividades no seu stand, e bem assim, pelas acções dos seus subcontratados, quando estes causem prejuízos a visitantes e outros expositores.</v>
      </c>
      <c r="D189" s="784"/>
      <c r="E189" s="784"/>
      <c r="F189" s="784"/>
      <c r="G189" s="784"/>
      <c r="I189" s="300"/>
    </row>
    <row r="190" spans="1:9" ht="11.45" customHeight="1" x14ac:dyDescent="0.2">
      <c r="A190" s="302"/>
      <c r="B190" s="326"/>
      <c r="C190" s="784"/>
      <c r="D190" s="784"/>
      <c r="E190" s="784"/>
      <c r="F190" s="784"/>
      <c r="G190" s="784"/>
      <c r="I190" s="300"/>
    </row>
    <row r="191" spans="1:9" ht="11.45" customHeight="1" x14ac:dyDescent="0.2">
      <c r="A191" s="302"/>
      <c r="B191" s="326"/>
      <c r="C191" s="784"/>
      <c r="D191" s="784"/>
      <c r="E191" s="784"/>
      <c r="F191" s="784"/>
      <c r="G191" s="784"/>
      <c r="I191" s="300"/>
    </row>
    <row r="192" spans="1:9" ht="11.45" customHeight="1" x14ac:dyDescent="0.2">
      <c r="A192" s="302"/>
      <c r="B192" s="326" t="s">
        <v>353</v>
      </c>
      <c r="C192" s="784" t="str">
        <f>'R2'!$B$297</f>
        <v>Qualquer suspensão da estrutura dos pavilhões carece de autorização da FIL e só pode ser executada pelos concessionários da FIL estando sujeita à tabela de preços em vigor. Os pedidos deverão ser feitos com 20 dias (de calendário) de antecedência em relação à data da realização da feira, devendo ser acompanhados com o projecto de suspensão e pesos a suspender, para verificação pelos Serviços técnicos da viabilidade da mesma.</v>
      </c>
      <c r="D192" s="784"/>
      <c r="E192" s="784"/>
      <c r="F192" s="784"/>
      <c r="G192" s="784"/>
      <c r="I192" s="300"/>
    </row>
    <row r="193" spans="1:9" ht="11.45" customHeight="1" x14ac:dyDescent="0.2">
      <c r="A193" s="302"/>
      <c r="B193" s="326"/>
      <c r="C193" s="784"/>
      <c r="D193" s="784"/>
      <c r="E193" s="784"/>
      <c r="F193" s="784"/>
      <c r="G193" s="784"/>
      <c r="I193" s="300"/>
    </row>
    <row r="194" spans="1:9" ht="11.45" customHeight="1" x14ac:dyDescent="0.2">
      <c r="A194" s="302"/>
      <c r="B194" s="326"/>
      <c r="C194" s="784"/>
      <c r="D194" s="784"/>
      <c r="E194" s="784"/>
      <c r="F194" s="784"/>
      <c r="G194" s="784"/>
      <c r="I194" s="300"/>
    </row>
    <row r="195" spans="1:9" ht="11.45" customHeight="1" x14ac:dyDescent="0.2">
      <c r="A195" s="302"/>
      <c r="B195" s="326" t="s">
        <v>354</v>
      </c>
      <c r="C195" s="784" t="str">
        <f>'R2'!$B$302</f>
        <v>É interdito o uso das paredes e quaisquer outros elementos estruturais dos pavilhões para suspensão ou afixação dos artigos expostos, elementos decorativos ou construtivos, salvo autorização expressa da FIL.</v>
      </c>
      <c r="D195" s="784"/>
      <c r="E195" s="784"/>
      <c r="F195" s="784"/>
      <c r="G195" s="784"/>
      <c r="I195" s="300"/>
    </row>
    <row r="196" spans="1:9" ht="11.45" customHeight="1" x14ac:dyDescent="0.2">
      <c r="A196" s="302"/>
      <c r="B196" s="326"/>
      <c r="C196" s="784"/>
      <c r="D196" s="784"/>
      <c r="E196" s="784"/>
      <c r="F196" s="784"/>
      <c r="G196" s="784"/>
      <c r="I196" s="300"/>
    </row>
    <row r="197" spans="1:9" ht="11.45" customHeight="1" x14ac:dyDescent="0.2">
      <c r="A197" s="302"/>
      <c r="B197" s="783" t="str">
        <f>'R1'!$E$6</f>
        <v>8. OPERAÇÕES ALFANDEGÁRIAS, TRANSITÁRIO OFICIAL</v>
      </c>
      <c r="C197" s="783"/>
      <c r="D197" s="783"/>
      <c r="E197" s="783"/>
      <c r="F197" s="324"/>
      <c r="G197" s="330" t="s">
        <v>289</v>
      </c>
      <c r="I197" s="300"/>
    </row>
    <row r="198" spans="1:9" ht="11.45" customHeight="1" x14ac:dyDescent="0.2">
      <c r="A198" s="302"/>
      <c r="B198" s="326" t="s">
        <v>355</v>
      </c>
      <c r="C198" s="784" t="str">
        <f>'R2'!$B$307</f>
        <v>No tocante a todos os assuntos respeitantes a operações alfandegárias e transporte de produtos, poderão contactar o Transitário Oficial da FIL.</v>
      </c>
      <c r="D198" s="784"/>
      <c r="E198" s="784"/>
      <c r="F198" s="784"/>
      <c r="G198" s="784"/>
      <c r="I198" s="300"/>
    </row>
    <row r="199" spans="1:9" ht="11.45" customHeight="1" x14ac:dyDescent="0.2">
      <c r="A199" s="302"/>
      <c r="B199" s="326"/>
      <c r="C199" s="784"/>
      <c r="D199" s="784"/>
      <c r="E199" s="784"/>
      <c r="F199" s="784"/>
      <c r="G199" s="784"/>
      <c r="I199" s="300"/>
    </row>
    <row r="200" spans="1:9" ht="11.45" customHeight="1" x14ac:dyDescent="0.2">
      <c r="A200" s="302"/>
      <c r="B200" s="326" t="s">
        <v>356</v>
      </c>
      <c r="C200" s="784" t="str">
        <f>'R2'!$B$312</f>
        <v>As condições em que serão prestados os serviços mencionados no artigo anterior fazem parte de um Regulamento próprio, do qual constam também diversas indicações relativas às formalidades aduaneiras.</v>
      </c>
      <c r="D200" s="784"/>
      <c r="E200" s="784"/>
      <c r="F200" s="784"/>
      <c r="G200" s="784"/>
      <c r="I200" s="300"/>
    </row>
    <row r="201" spans="1:9" ht="11.45" customHeight="1" x14ac:dyDescent="0.2">
      <c r="A201" s="302"/>
      <c r="C201" s="784"/>
      <c r="D201" s="784"/>
      <c r="E201" s="784"/>
      <c r="F201" s="784"/>
      <c r="G201" s="784"/>
      <c r="I201" s="300"/>
    </row>
    <row r="202" spans="1:9" ht="11.45" customHeight="1" x14ac:dyDescent="0.2">
      <c r="A202" s="302"/>
      <c r="B202" s="783" t="str">
        <f>'R1'!$E$11</f>
        <v>9. CARTÕES LIVRE-TRÂNSITO, BILHETES DE CONVITE</v>
      </c>
      <c r="C202" s="783"/>
      <c r="D202" s="783"/>
      <c r="E202" s="783"/>
      <c r="F202" s="324"/>
      <c r="G202" s="330" t="s">
        <v>289</v>
      </c>
      <c r="I202" s="300"/>
    </row>
    <row r="203" spans="1:9" ht="11.45" customHeight="1" x14ac:dyDescent="0.2">
      <c r="A203" s="302"/>
      <c r="B203" s="326" t="s">
        <v>357</v>
      </c>
      <c r="C203" s="784" t="str">
        <f>'R2'!$B$317</f>
        <v>A entrada e circulação nas instalações da FIL apenas são permitidas mediante o uso de forma visível de um cartão-credencial emitido pelo Apoio ao Cliente, indicando o número do stand do expositor responsável pela sua utilização e preenchido com o nome da pessoa que o utiliza.</v>
      </c>
      <c r="D203" s="784"/>
      <c r="E203" s="784"/>
      <c r="F203" s="784"/>
      <c r="G203" s="784"/>
      <c r="I203" s="300"/>
    </row>
    <row r="204" spans="1:9" ht="11.45" customHeight="1" x14ac:dyDescent="0.2">
      <c r="A204" s="302"/>
      <c r="B204" s="326"/>
      <c r="C204" s="784"/>
      <c r="D204" s="784"/>
      <c r="E204" s="784"/>
      <c r="F204" s="784"/>
      <c r="G204" s="784"/>
      <c r="I204" s="300"/>
    </row>
    <row r="205" spans="1:9" ht="11.45" customHeight="1" x14ac:dyDescent="0.2">
      <c r="A205" s="302"/>
      <c r="B205" s="326"/>
      <c r="C205" s="784" t="str">
        <f>'R2'!$B$322</f>
        <v>CARTÕES DE MONTAGEM E DESMONTAGEM:   os expositores devem requisitar no Boletim de Inscrição, cartões em número suficiente para o seu pessoal encarregado da montagem e desmontagem dos seus stands, sendo obrigatório o uso visível dos mesmos sempre que se encontre nas instalações da FIL.</v>
      </c>
      <c r="D205" s="784"/>
      <c r="E205" s="784"/>
      <c r="F205" s="784"/>
      <c r="G205" s="784"/>
      <c r="I205" s="300"/>
    </row>
    <row r="206" spans="1:9" ht="11.45" customHeight="1" x14ac:dyDescent="0.2">
      <c r="A206" s="302"/>
      <c r="B206" s="326"/>
      <c r="C206" s="784"/>
      <c r="D206" s="784"/>
      <c r="E206" s="784"/>
      <c r="F206" s="784"/>
      <c r="G206" s="784"/>
      <c r="I206" s="300"/>
    </row>
    <row r="207" spans="1:9" ht="11.45" customHeight="1" x14ac:dyDescent="0.2">
      <c r="A207" s="302"/>
      <c r="B207" s="326"/>
      <c r="C207" s="784" t="str">
        <f>'R2'!$B$327</f>
        <v>CARTÕES LIVRE-TRÂNSITO DE EXPOSITOR: destinados ao pessoal que presta serviço nos stands. Os expositores têm direito a requisitar um número de cartões proporcional à área ocupada pela sua participação:</v>
      </c>
      <c r="D207" s="784"/>
      <c r="E207" s="784"/>
      <c r="F207" s="784"/>
      <c r="G207" s="784"/>
      <c r="I207" s="300"/>
    </row>
    <row r="208" spans="1:9" ht="11.45" customHeight="1" x14ac:dyDescent="0.2">
      <c r="A208" s="302"/>
      <c r="B208" s="326"/>
      <c r="C208" s="784"/>
      <c r="D208" s="784"/>
      <c r="E208" s="784"/>
      <c r="F208" s="784"/>
      <c r="G208" s="784"/>
      <c r="I208" s="300"/>
    </row>
    <row r="209" spans="1:9" ht="11.45" customHeight="1" x14ac:dyDescent="0.2">
      <c r="A209" s="302"/>
      <c r="B209" s="328" t="s">
        <v>66</v>
      </c>
      <c r="C209" s="784" t="str">
        <f>'R2'!$B$332</f>
        <v>Até 3 módulos de 9m² 6 livre-trânsito;
A partir deste número de módulos, por cada módulo adicional, corresponderá o direito a mais um livre-trânsito.</v>
      </c>
      <c r="D209" s="784"/>
      <c r="E209" s="784"/>
      <c r="F209" s="784"/>
      <c r="G209" s="784"/>
      <c r="I209" s="300"/>
    </row>
    <row r="210" spans="1:9" ht="11.45" customHeight="1" x14ac:dyDescent="0.2">
      <c r="A210" s="302"/>
      <c r="B210" s="328" t="s">
        <v>66</v>
      </c>
      <c r="C210" s="784"/>
      <c r="D210" s="784"/>
      <c r="E210" s="784"/>
      <c r="F210" s="784"/>
      <c r="G210" s="784"/>
      <c r="I210" s="300"/>
    </row>
    <row r="211" spans="1:9" ht="11.45" customHeight="1" x14ac:dyDescent="0.2">
      <c r="A211" s="302"/>
      <c r="B211" s="326" t="s">
        <v>358</v>
      </c>
      <c r="C211" s="784" t="str">
        <f>'R2'!$B$337</f>
        <v>Quaisquer Cartões Livre-Trânsito adicionais, aos que por direito cabem aos expositores, deverão ser requeridos à Direcção da FIL e pressupõem o pagamento equivalente ao preço do bilhete de visitante profissional. Estes cartões são nominais e intransmissíveis, sob pena da sua apreensão, sendo obrigatório o seu uso visível, sempre que o utente se encontre no recinto da Feira.</v>
      </c>
      <c r="D211" s="784"/>
      <c r="E211" s="784"/>
      <c r="F211" s="784"/>
      <c r="G211" s="784"/>
      <c r="I211" s="300"/>
    </row>
    <row r="212" spans="1:9" ht="11.45" customHeight="1" x14ac:dyDescent="0.2">
      <c r="A212" s="302"/>
      <c r="B212" s="326"/>
      <c r="C212" s="784"/>
      <c r="D212" s="784"/>
      <c r="E212" s="784"/>
      <c r="F212" s="784"/>
      <c r="G212" s="784"/>
      <c r="I212" s="300"/>
    </row>
    <row r="213" spans="1:9" ht="11.45" customHeight="1" x14ac:dyDescent="0.2">
      <c r="A213" s="302"/>
      <c r="B213" s="326"/>
      <c r="C213" s="784"/>
      <c r="D213" s="784"/>
      <c r="E213" s="784"/>
      <c r="F213" s="784"/>
      <c r="G213" s="784"/>
      <c r="I213" s="300"/>
    </row>
    <row r="214" spans="1:9" ht="11.45" customHeight="1" x14ac:dyDescent="0.2">
      <c r="A214" s="302"/>
      <c r="B214" s="326" t="s">
        <v>359</v>
      </c>
      <c r="C214" s="784" t="str">
        <f>'R2'!$B$342</f>
        <v>BILHETES DE CONVITE: Os expositores que desejam convidar clientes a visitar o seu stand podem utilizar os Bilhetes de Convite emitidos para o efeito, requisitando-os no respectivo Boletim de Inscrição.</v>
      </c>
      <c r="D214" s="784"/>
      <c r="E214" s="784"/>
      <c r="F214" s="784"/>
      <c r="G214" s="784"/>
      <c r="I214" s="300"/>
    </row>
    <row r="215" spans="1:9" ht="11.45" customHeight="1" x14ac:dyDescent="0.2">
      <c r="A215" s="302"/>
      <c r="B215" s="326"/>
      <c r="C215" s="784"/>
      <c r="D215" s="784"/>
      <c r="E215" s="784"/>
      <c r="F215" s="784"/>
      <c r="G215" s="784"/>
      <c r="I215" s="300"/>
    </row>
    <row r="216" spans="1:9" ht="11.45" customHeight="1" x14ac:dyDescent="0.2">
      <c r="A216" s="302"/>
      <c r="B216" s="326" t="s">
        <v>360</v>
      </c>
      <c r="C216" s="784" t="str">
        <f>'R2'!$B$347</f>
        <v>Acesso de visitantes
Nos certames ou noutras manifestações abertas ao Público em Geral, durante todo o período de funcionamento, não será efectuada credenciação de profissionais. O acesso só será facultado aos detentores de Bilhetes de Convite dos expositores ou mediante a compra de Bilhete nas Bilheteiras da FIL;
Nos certames ou outras manifestações abertas ao Público em Geral, mas com horário específico para profissionais, a credenciação destes só será efectuada durante o horário profissional mediante a apresentação do respectivo bilhete convite, ou pelo pagamento de um Bilhete Profissional.
Nos certames ou outras manifestações reservados exclusivamente a profissionais só será permitido o acesso a profissionais credenciados, mediante a entrega do Bilhete de Convite Profissional ou através de compra de Bilhete Profissional.
Os profissionais da imprensa depois de credenciados e os possuidores de convites de inauguração e cartões VIP previamente disponibilizados pela FIL têm acesso a todos os certames, podendo visitá-los a qualquer hora dentro do horário de funcionamento destes.</v>
      </c>
      <c r="D216" s="784"/>
      <c r="E216" s="784"/>
      <c r="F216" s="784"/>
      <c r="G216" s="784"/>
      <c r="I216" s="300"/>
    </row>
    <row r="217" spans="1:9" ht="11.45" customHeight="1" x14ac:dyDescent="0.2">
      <c r="A217" s="302"/>
      <c r="B217" s="326"/>
      <c r="C217" s="784"/>
      <c r="D217" s="784"/>
      <c r="E217" s="784"/>
      <c r="F217" s="784"/>
      <c r="G217" s="784"/>
      <c r="I217" s="300"/>
    </row>
    <row r="218" spans="1:9" ht="11.45" customHeight="1" x14ac:dyDescent="0.2">
      <c r="A218" s="302"/>
      <c r="B218" s="326"/>
      <c r="C218" s="784"/>
      <c r="D218" s="784"/>
      <c r="E218" s="784"/>
      <c r="F218" s="784"/>
      <c r="G218" s="784"/>
      <c r="I218" s="300"/>
    </row>
    <row r="219" spans="1:9" ht="11.45" customHeight="1" x14ac:dyDescent="0.2">
      <c r="A219" s="302"/>
      <c r="B219" s="326"/>
      <c r="C219" s="784"/>
      <c r="D219" s="784"/>
      <c r="E219" s="784"/>
      <c r="F219" s="784"/>
      <c r="G219" s="784"/>
      <c r="I219" s="300"/>
    </row>
    <row r="220" spans="1:9" ht="11.45" customHeight="1" x14ac:dyDescent="0.2">
      <c r="A220" s="302"/>
      <c r="B220" s="326"/>
      <c r="C220" s="784"/>
      <c r="D220" s="784"/>
      <c r="E220" s="784"/>
      <c r="F220" s="784"/>
      <c r="G220" s="784"/>
      <c r="I220" s="300"/>
    </row>
    <row r="221" spans="1:9" ht="11.45" customHeight="1" x14ac:dyDescent="0.2">
      <c r="A221" s="302"/>
      <c r="B221" s="326"/>
      <c r="C221" s="784"/>
      <c r="D221" s="784"/>
      <c r="E221" s="784"/>
      <c r="F221" s="784"/>
      <c r="G221" s="784"/>
      <c r="I221" s="300"/>
    </row>
    <row r="222" spans="1:9" ht="11.45" customHeight="1" x14ac:dyDescent="0.2">
      <c r="A222" s="302"/>
      <c r="B222" s="326"/>
      <c r="C222" s="784"/>
      <c r="D222" s="784"/>
      <c r="E222" s="784"/>
      <c r="F222" s="784"/>
      <c r="G222" s="784"/>
      <c r="I222" s="300"/>
    </row>
    <row r="223" spans="1:9" ht="11.45" customHeight="1" x14ac:dyDescent="0.2">
      <c r="A223" s="302"/>
      <c r="B223" s="326"/>
      <c r="C223" s="784"/>
      <c r="D223" s="784"/>
      <c r="E223" s="784"/>
      <c r="F223" s="784"/>
      <c r="G223" s="784"/>
      <c r="I223" s="300"/>
    </row>
    <row r="224" spans="1:9" ht="11.45" customHeight="1" x14ac:dyDescent="0.2">
      <c r="A224" s="302"/>
      <c r="B224" s="326"/>
      <c r="C224" s="784"/>
      <c r="D224" s="784"/>
      <c r="E224" s="784"/>
      <c r="F224" s="784"/>
      <c r="G224" s="784"/>
      <c r="I224" s="300"/>
    </row>
    <row r="225" spans="1:9" ht="11.45" customHeight="1" x14ac:dyDescent="0.2">
      <c r="A225" s="302"/>
      <c r="B225" s="783" t="str">
        <f>'R1'!$E$16</f>
        <v>10. SEGUROS E RESPONSABILIDADES</v>
      </c>
      <c r="C225" s="783"/>
      <c r="D225" s="783"/>
      <c r="E225" s="783"/>
      <c r="F225" s="324"/>
      <c r="G225" s="330" t="s">
        <v>289</v>
      </c>
      <c r="I225" s="300"/>
    </row>
    <row r="226" spans="1:9" ht="11.45" customHeight="1" x14ac:dyDescent="0.2">
      <c r="A226" s="302"/>
      <c r="B226" s="326" t="s">
        <v>361</v>
      </c>
      <c r="C226" s="784" t="str">
        <f>'R2'!$B$352</f>
        <v>A FIL assegura os Serviços Gerais de Vigilância durante os períodos de montagem, funcionamento e desmontagem dos certames, ou outras manifestações. Os expositores devem assegurar a guarda dos seus materiais nos períodos acima referidos e providenciar a celebração de um contrato de seguro específico para a sua participação no certame, o qual deve abranger as situações de furto e roubo. É vedado aos expositores permitir a permanência do seu pessoal nos stands após a hora do encerramento diário do certame, a não ser em casos excepcionais e mediante a autorização expressa da FIL, dada por escrito.</v>
      </c>
      <c r="D226" s="784"/>
      <c r="E226" s="784"/>
      <c r="F226" s="784"/>
      <c r="G226" s="784"/>
      <c r="I226" s="300"/>
    </row>
    <row r="227" spans="1:9" ht="11.45" customHeight="1" x14ac:dyDescent="0.2">
      <c r="A227" s="302"/>
      <c r="B227" s="326"/>
      <c r="C227" s="784"/>
      <c r="D227" s="784"/>
      <c r="E227" s="784"/>
      <c r="F227" s="784"/>
      <c r="G227" s="784"/>
      <c r="I227" s="300"/>
    </row>
    <row r="228" spans="1:9" ht="11.45" customHeight="1" x14ac:dyDescent="0.2">
      <c r="A228" s="302"/>
      <c r="B228" s="326"/>
      <c r="C228" s="784"/>
      <c r="D228" s="784"/>
      <c r="E228" s="784"/>
      <c r="F228" s="784"/>
      <c r="G228" s="784"/>
      <c r="I228" s="300"/>
    </row>
    <row r="229" spans="1:9" ht="11.45" customHeight="1" x14ac:dyDescent="0.2">
      <c r="A229" s="302"/>
      <c r="B229" s="326"/>
      <c r="C229" s="784"/>
      <c r="D229" s="784"/>
      <c r="E229" s="784"/>
      <c r="F229" s="784"/>
      <c r="G229" s="784"/>
      <c r="I229" s="300"/>
    </row>
    <row r="230" spans="1:9" ht="11.45" customHeight="1" x14ac:dyDescent="0.2">
      <c r="A230" s="302"/>
      <c r="B230" s="326" t="s">
        <v>362</v>
      </c>
      <c r="C230" s="781" t="str">
        <f>'R2'!$B$357</f>
        <v>É da responsabilidade da FIL, o seguro de Responsabilidade Civil emergente de danos materiais ou corporais sofridos pelos expositores credenciados ou por visitantes, cuja responsabilidade seja imputável à LISBOA-FCE/FIL.</v>
      </c>
      <c r="D230" s="781"/>
      <c r="E230" s="781"/>
      <c r="F230" s="781"/>
      <c r="G230" s="781"/>
      <c r="I230" s="300"/>
    </row>
    <row r="231" spans="1:9" ht="11.45" customHeight="1" x14ac:dyDescent="0.2">
      <c r="A231" s="302"/>
      <c r="B231" s="326"/>
      <c r="C231" s="781"/>
      <c r="D231" s="781"/>
      <c r="E231" s="781"/>
      <c r="F231" s="781"/>
      <c r="G231" s="781"/>
      <c r="I231" s="300"/>
    </row>
    <row r="232" spans="1:9" ht="11.45" customHeight="1" x14ac:dyDescent="0.2">
      <c r="A232" s="302"/>
      <c r="B232" s="326" t="s">
        <v>363</v>
      </c>
      <c r="C232" s="784" t="str">
        <f>'R2'!$B$362</f>
        <v>Ás empresas envolvidas em trabalhos de montagem e decoração, aplica-se o artigo 6.2. deste Regulamento.</v>
      </c>
      <c r="D232" s="784"/>
      <c r="E232" s="784"/>
      <c r="F232" s="784"/>
      <c r="G232" s="784"/>
      <c r="I232" s="300"/>
    </row>
    <row r="233" spans="1:9" ht="11.45" customHeight="1" x14ac:dyDescent="0.2">
      <c r="A233" s="302"/>
      <c r="B233" s="783" t="str">
        <f>'R1'!$E$21</f>
        <v>11. CATÁLOGO / GUIA DE VISITANTE OFICIAL</v>
      </c>
      <c r="C233" s="783"/>
      <c r="D233" s="783"/>
      <c r="E233" s="783"/>
      <c r="F233" s="324"/>
      <c r="G233" s="330" t="s">
        <v>289</v>
      </c>
      <c r="I233" s="300"/>
    </row>
    <row r="234" spans="1:9" ht="11.45" customHeight="1" x14ac:dyDescent="0.2">
      <c r="A234" s="302"/>
      <c r="B234" s="326" t="s">
        <v>364</v>
      </c>
      <c r="C234" s="784" t="str">
        <f>'R2'!$B$367</f>
        <v>A FIL é responsável pela disponibilização do Catálogo ou Guia de Visitante Oficial de cada Certame.</v>
      </c>
      <c r="D234" s="784"/>
      <c r="E234" s="784"/>
      <c r="F234" s="784"/>
      <c r="G234" s="784"/>
      <c r="I234" s="300"/>
    </row>
    <row r="235" spans="1:9" ht="11.45" customHeight="1" x14ac:dyDescent="0.2">
      <c r="A235" s="302"/>
      <c r="B235" s="326" t="s">
        <v>365</v>
      </c>
      <c r="C235" s="787" t="str">
        <f>'R2'!$B$372</f>
        <v>A FIL declina qualquer responsabilidade por deficiente ou tardio fornecimento das informações necessárias ao Catálogo ou Guia de Visitante.</v>
      </c>
      <c r="D235" s="787"/>
      <c r="E235" s="787"/>
      <c r="F235" s="787"/>
      <c r="G235" s="787"/>
      <c r="I235" s="300"/>
    </row>
    <row r="236" spans="1:9" ht="11.45" customHeight="1" x14ac:dyDescent="0.2">
      <c r="A236" s="302"/>
      <c r="B236" s="326"/>
      <c r="C236" s="787"/>
      <c r="D236" s="787"/>
      <c r="E236" s="787"/>
      <c r="F236" s="787"/>
      <c r="G236" s="787"/>
      <c r="I236" s="300"/>
    </row>
    <row r="237" spans="1:9" ht="11.45" customHeight="1" x14ac:dyDescent="0.2">
      <c r="A237" s="302"/>
      <c r="B237" s="326" t="s">
        <v>366</v>
      </c>
      <c r="C237" s="784" t="str">
        <f>'R2'!$B$377</f>
        <v>Poderá ser efectuada publicidade impressa no Catálogo ou Guia de Visitante, a qual será objecto de um contrato específico, onde constarão as respectivas condições da responsabilidade do editor.</v>
      </c>
      <c r="D237" s="784"/>
      <c r="E237" s="784"/>
      <c r="F237" s="784"/>
      <c r="G237" s="784"/>
      <c r="I237" s="300"/>
    </row>
    <row r="238" spans="1:9" ht="11.45" customHeight="1" x14ac:dyDescent="0.2">
      <c r="A238" s="302"/>
      <c r="C238" s="784"/>
      <c r="D238" s="784"/>
      <c r="E238" s="784"/>
      <c r="F238" s="784"/>
      <c r="G238" s="784"/>
      <c r="I238" s="300"/>
    </row>
    <row r="239" spans="1:9" ht="11.45" customHeight="1" x14ac:dyDescent="0.2">
      <c r="A239" s="302"/>
      <c r="B239" s="783" t="str">
        <f>'R1'!$E$26</f>
        <v>12. OBRIGAÇÕES E SANÇÕES</v>
      </c>
      <c r="C239" s="783"/>
      <c r="D239" s="783"/>
      <c r="E239" s="783"/>
      <c r="F239" s="324"/>
      <c r="G239" s="330" t="s">
        <v>289</v>
      </c>
      <c r="I239" s="300"/>
    </row>
    <row r="240" spans="1:9" ht="11.45" customHeight="1" x14ac:dyDescent="0.2">
      <c r="A240" s="302"/>
      <c r="B240" s="326" t="s">
        <v>367</v>
      </c>
      <c r="C240" s="784" t="str">
        <f>'R2'!$B$382</f>
        <v>O stand deverá permanecer aberto durante as horas de funcionamento do certame, devendo ser assegurada a presença permanente de um representante do expositor junto ao mesmo.</v>
      </c>
      <c r="D240" s="784"/>
      <c r="E240" s="784"/>
      <c r="F240" s="784"/>
      <c r="G240" s="784"/>
      <c r="I240" s="300"/>
    </row>
    <row r="241" spans="1:9" ht="11.45" customHeight="1" x14ac:dyDescent="0.2">
      <c r="A241" s="302"/>
      <c r="B241" s="326"/>
      <c r="C241" s="784"/>
      <c r="D241" s="784"/>
      <c r="E241" s="784"/>
      <c r="F241" s="784"/>
      <c r="G241" s="784"/>
      <c r="I241" s="300"/>
    </row>
    <row r="242" spans="1:9" ht="11.45" customHeight="1" x14ac:dyDescent="0.2">
      <c r="A242" s="302"/>
      <c r="B242" s="326" t="s">
        <v>368</v>
      </c>
      <c r="C242" s="784" t="str">
        <f>'R2'!$B$387</f>
        <v>A publicidade no interior do recinto da Feira deverá respeitar as normas do “Código de Práticas Legais em Matéria de Publicidade” da Câmara de Comércio Internacional. Não é permitida a publicidade (estática ou dinâmica) fora dos stands, nem em qualquer parte do recinto, salvo nas zonas habilitadas, para tal efeito, pela Organização, e segundo as tarifas estipuladas.</v>
      </c>
      <c r="D242" s="784"/>
      <c r="E242" s="784"/>
      <c r="F242" s="784"/>
      <c r="G242" s="784"/>
      <c r="I242" s="300"/>
    </row>
    <row r="243" spans="1:9" ht="11.45" customHeight="1" x14ac:dyDescent="0.2">
      <c r="A243" s="302"/>
      <c r="B243" s="326"/>
      <c r="C243" s="784"/>
      <c r="D243" s="784"/>
      <c r="E243" s="784"/>
      <c r="F243" s="784"/>
      <c r="G243" s="784"/>
      <c r="I243" s="300"/>
    </row>
    <row r="244" spans="1:9" ht="11.45" customHeight="1" x14ac:dyDescent="0.2">
      <c r="A244" s="302"/>
      <c r="B244" s="326"/>
      <c r="C244" s="784"/>
      <c r="D244" s="784"/>
      <c r="E244" s="784"/>
      <c r="F244" s="784"/>
      <c r="G244" s="784"/>
      <c r="I244" s="300"/>
    </row>
    <row r="245" spans="1:9" ht="11.45" customHeight="1" x14ac:dyDescent="0.2">
      <c r="A245" s="302"/>
      <c r="B245" s="326" t="s">
        <v>369</v>
      </c>
      <c r="C245" s="784" t="str">
        <f>'R2'!$B$392</f>
        <v>São proibidas ao expositor e constituem objecto de sanções que podem ir até ao encerramento do stand:
A publicidade não comercial
A publicidade que estabelece comparação directa com artigos e/ou produtos de outro, expositor ou não;
A distribuição de publicações e/ou material de propaganda fora dos respectivos stands, salvo com autorização expressa da FIL, dada por escrito;
Toda a publicidade susceptível de por qualquer forma prejudicar ou incomodar os expositores ou visitantes;
A colocação de letreiros ou objectos que ultrapassem os limites do stand;
A distribuição de balões cheios com gás mais leve do que o ar;
A propaganda de outros produtos que não os apresentados e/ou de outra actividade industrial e/ou comercial que não a sua.</v>
      </c>
      <c r="D245" s="784"/>
      <c r="E245" s="784"/>
      <c r="F245" s="784"/>
      <c r="G245" s="784"/>
      <c r="I245" s="300"/>
    </row>
    <row r="246" spans="1:9" ht="11.45" customHeight="1" x14ac:dyDescent="0.2">
      <c r="A246" s="302"/>
      <c r="B246" s="328" t="s">
        <v>66</v>
      </c>
      <c r="C246" s="784"/>
      <c r="D246" s="784"/>
      <c r="E246" s="784"/>
      <c r="F246" s="784"/>
      <c r="G246" s="784"/>
      <c r="I246" s="300"/>
    </row>
    <row r="247" spans="1:9" ht="11.45" customHeight="1" x14ac:dyDescent="0.2">
      <c r="A247" s="302"/>
      <c r="B247" s="328" t="s">
        <v>66</v>
      </c>
      <c r="C247" s="784"/>
      <c r="D247" s="784"/>
      <c r="E247" s="784"/>
      <c r="F247" s="784"/>
      <c r="G247" s="784"/>
      <c r="I247" s="300"/>
    </row>
    <row r="248" spans="1:9" ht="11.45" customHeight="1" x14ac:dyDescent="0.2">
      <c r="A248" s="302"/>
      <c r="B248" s="328" t="s">
        <v>66</v>
      </c>
      <c r="C248" s="784"/>
      <c r="D248" s="784"/>
      <c r="E248" s="784"/>
      <c r="F248" s="784"/>
      <c r="G248" s="784"/>
      <c r="I248" s="300"/>
    </row>
    <row r="249" spans="1:9" ht="11.45" customHeight="1" x14ac:dyDescent="0.2">
      <c r="A249" s="302"/>
      <c r="B249" s="328" t="s">
        <v>66</v>
      </c>
      <c r="C249" s="784"/>
      <c r="D249" s="784"/>
      <c r="E249" s="784"/>
      <c r="F249" s="784"/>
      <c r="G249" s="784"/>
      <c r="I249" s="300"/>
    </row>
    <row r="250" spans="1:9" ht="11.45" customHeight="1" x14ac:dyDescent="0.2">
      <c r="A250" s="302"/>
      <c r="B250" s="328" t="s">
        <v>66</v>
      </c>
      <c r="C250" s="784"/>
      <c r="D250" s="784"/>
      <c r="E250" s="784"/>
      <c r="F250" s="784"/>
      <c r="G250" s="784"/>
      <c r="I250" s="300"/>
    </row>
    <row r="251" spans="1:9" ht="11.45" customHeight="1" x14ac:dyDescent="0.2">
      <c r="A251" s="302"/>
      <c r="B251" s="328" t="s">
        <v>66</v>
      </c>
      <c r="C251" s="784"/>
      <c r="D251" s="784"/>
      <c r="E251" s="784"/>
      <c r="F251" s="784"/>
      <c r="G251" s="784"/>
      <c r="I251" s="300"/>
    </row>
    <row r="252" spans="1:9" ht="11.45" customHeight="1" x14ac:dyDescent="0.2">
      <c r="A252" s="302"/>
      <c r="B252" s="38"/>
      <c r="C252" s="784"/>
      <c r="D252" s="784"/>
      <c r="E252" s="784"/>
      <c r="F252" s="784"/>
      <c r="G252" s="784"/>
      <c r="I252" s="300"/>
    </row>
    <row r="253" spans="1:9" ht="11.45" customHeight="1" x14ac:dyDescent="0.2">
      <c r="A253" s="302"/>
      <c r="B253" s="326" t="s">
        <v>370</v>
      </c>
      <c r="C253" s="784" t="str">
        <f>'R2'!$B$397</f>
        <v>Devem constituir objecto de autorização expressa da FIL, dada por escrito:
A realização de testes ou concursos;
A instalação de aparelhos sonoros nos stands, os quais não devem ultrapassar os 60 Db.</v>
      </c>
      <c r="D253" s="784"/>
      <c r="E253" s="784"/>
      <c r="F253" s="784"/>
      <c r="G253" s="784"/>
      <c r="I253" s="300"/>
    </row>
    <row r="254" spans="1:9" ht="11.45" customHeight="1" x14ac:dyDescent="0.2">
      <c r="A254" s="302"/>
      <c r="B254" s="328" t="s">
        <v>66</v>
      </c>
      <c r="C254" s="784"/>
      <c r="D254" s="784"/>
      <c r="E254" s="784"/>
      <c r="F254" s="784"/>
      <c r="G254" s="784"/>
      <c r="I254" s="300"/>
    </row>
    <row r="255" spans="1:9" ht="11.45" customHeight="1" x14ac:dyDescent="0.2">
      <c r="A255" s="302"/>
      <c r="B255" s="328" t="s">
        <v>66</v>
      </c>
      <c r="C255" s="784"/>
      <c r="D255" s="784"/>
      <c r="E255" s="784"/>
      <c r="F255" s="784"/>
      <c r="G255" s="784"/>
      <c r="I255" s="300"/>
    </row>
    <row r="256" spans="1:9" ht="11.45" customHeight="1" x14ac:dyDescent="0.2">
      <c r="A256" s="302"/>
      <c r="B256" s="326" t="s">
        <v>371</v>
      </c>
      <c r="C256" s="784" t="str">
        <f>'R2'!$B$402</f>
        <v>Sempre que o entender, A FIL poderá organizar ou autorizar visitas colectivas ao certame (ou outras manifestações), as quais serão efectuadas sob a sua responsabilidade.</v>
      </c>
      <c r="D256" s="784"/>
      <c r="E256" s="784"/>
      <c r="F256" s="784"/>
      <c r="G256" s="784"/>
      <c r="I256" s="300"/>
    </row>
    <row r="257" spans="1:9" ht="11.45" customHeight="1" x14ac:dyDescent="0.2">
      <c r="A257" s="302"/>
      <c r="B257" s="326"/>
      <c r="C257" s="784"/>
      <c r="D257" s="784"/>
      <c r="E257" s="784"/>
      <c r="F257" s="784"/>
      <c r="G257" s="784"/>
      <c r="I257" s="300"/>
    </row>
    <row r="258" spans="1:9" ht="11.45" customHeight="1" x14ac:dyDescent="0.2">
      <c r="A258" s="302"/>
      <c r="B258" s="326" t="s">
        <v>372</v>
      </c>
      <c r="C258" s="784" t="str">
        <f>'R2'!$B$407</f>
        <v>A Feira dispõe de fotógrafo Oficial, cuja actividade poderá ser requisitada aos Serviços da FIL, mediante contrato próprio, do qual constam as respectivas condições.</v>
      </c>
      <c r="D258" s="784"/>
      <c r="E258" s="784"/>
      <c r="F258" s="784"/>
      <c r="G258" s="784"/>
      <c r="I258" s="300"/>
    </row>
    <row r="259" spans="1:9" ht="11.45" customHeight="1" x14ac:dyDescent="0.2">
      <c r="A259" s="302"/>
      <c r="B259" s="326"/>
      <c r="C259" s="784"/>
      <c r="D259" s="784"/>
      <c r="E259" s="784"/>
      <c r="F259" s="784"/>
      <c r="G259" s="784"/>
      <c r="I259" s="300"/>
    </row>
    <row r="260" spans="1:9" ht="11.45" customHeight="1" x14ac:dyDescent="0.2">
      <c r="A260" s="302"/>
      <c r="B260" s="326" t="s">
        <v>373</v>
      </c>
      <c r="C260" s="784" t="str">
        <f>'R2'!$B$412</f>
        <v>Nenhum dos produtos ou equipamentos expostos pode ser reproduzido, desenhado ou fotografado sem autorização escrita dos respectivos expositores. Com exclusão do fotógrafo Oficial da Feira, a entidade autorizada pelo expositor só poderá operar depois de devidamente credenciada pelos Serviços competentes da FIL, com a antecedência mínima de 48 horas relativamente à data da inauguração da respectiva manifestação.</v>
      </c>
      <c r="D260" s="784"/>
      <c r="E260" s="784"/>
      <c r="F260" s="784"/>
      <c r="G260" s="784"/>
      <c r="I260" s="300"/>
    </row>
    <row r="261" spans="1:9" ht="11.45" customHeight="1" x14ac:dyDescent="0.2">
      <c r="A261" s="302"/>
      <c r="B261" s="326"/>
      <c r="C261" s="784"/>
      <c r="D261" s="784"/>
      <c r="E261" s="784"/>
      <c r="F261" s="784"/>
      <c r="G261" s="784"/>
      <c r="I261" s="300"/>
    </row>
    <row r="262" spans="1:9" ht="11.45" customHeight="1" x14ac:dyDescent="0.2">
      <c r="A262" s="302"/>
      <c r="B262" s="326"/>
      <c r="C262" s="784"/>
      <c r="D262" s="784"/>
      <c r="E262" s="784"/>
      <c r="F262" s="784"/>
      <c r="G262" s="784"/>
      <c r="I262" s="300"/>
    </row>
    <row r="263" spans="1:9" ht="11.45" customHeight="1" x14ac:dyDescent="0.2">
      <c r="A263" s="302"/>
      <c r="B263" s="326" t="s">
        <v>374</v>
      </c>
      <c r="C263" s="784" t="str">
        <f>'R2'!$B$417</f>
        <v>A FIL poderá mandar reproduzir, fotografar ou filmar os artigos expostos nos stands e utilizar as r espectivas reproduções para fins exclusivamente relacionados com a sua actividade, nomeadamente a produção de material promocional.</v>
      </c>
      <c r="D263" s="784"/>
      <c r="E263" s="784"/>
      <c r="F263" s="784"/>
      <c r="G263" s="784"/>
      <c r="I263" s="300"/>
    </row>
    <row r="264" spans="1:9" ht="11.45" customHeight="1" x14ac:dyDescent="0.2">
      <c r="A264" s="302"/>
      <c r="B264" s="326"/>
      <c r="C264" s="784"/>
      <c r="D264" s="784"/>
      <c r="E264" s="784"/>
      <c r="F264" s="784"/>
      <c r="G264" s="784"/>
      <c r="I264" s="300"/>
    </row>
    <row r="265" spans="1:9" ht="11.45" customHeight="1" x14ac:dyDescent="0.2">
      <c r="A265" s="302"/>
      <c r="B265" s="326" t="s">
        <v>375</v>
      </c>
      <c r="C265" s="788" t="str">
        <f>'R2'!$B$422</f>
        <v>As fotografias ou filmagens dos stands fora das horas de funcionamento do certame carecem de autorização da FIL, dada por escrito.</v>
      </c>
      <c r="D265" s="788"/>
      <c r="E265" s="788"/>
      <c r="F265" s="788"/>
      <c r="G265" s="788"/>
      <c r="I265" s="300"/>
    </row>
    <row r="266" spans="1:9" ht="11.45" customHeight="1" x14ac:dyDescent="0.2">
      <c r="A266" s="302"/>
      <c r="B266" s="326" t="s">
        <v>376</v>
      </c>
      <c r="C266" s="784" t="str">
        <f>'R2'!$B$427</f>
        <v>Os expositores poderão utilizar os Auditórios do Centro de Reuniões da FIL durante o período de funcionamento do certame, desde que as realizações sejam previamente apresentadas e aprovadas pela FIL, mediante o pagamento do preço de acordo com a Tabela em vigor.</v>
      </c>
      <c r="D266" s="784"/>
      <c r="E266" s="784"/>
      <c r="F266" s="784"/>
      <c r="G266" s="784"/>
      <c r="I266" s="300"/>
    </row>
    <row r="267" spans="1:9" ht="11.45" customHeight="1" x14ac:dyDescent="0.2">
      <c r="A267" s="302"/>
      <c r="B267" s="326"/>
      <c r="C267" s="784"/>
      <c r="D267" s="784"/>
      <c r="E267" s="784"/>
      <c r="F267" s="784"/>
      <c r="G267" s="784"/>
      <c r="I267" s="300"/>
    </row>
    <row r="268" spans="1:9" ht="11.45" customHeight="1" x14ac:dyDescent="0.2">
      <c r="A268" s="302"/>
      <c r="B268" s="326" t="s">
        <v>377</v>
      </c>
      <c r="C268" s="781" t="str">
        <f>'R2'!$B$432</f>
        <v>Em matéria de protecção sobre propriedade industrial, aplicam-se as disposições da legislação em vigor independentemente do que fica a constar deste Regulamento.</v>
      </c>
      <c r="D268" s="781"/>
      <c r="E268" s="781"/>
      <c r="F268" s="781"/>
      <c r="G268" s="781"/>
      <c r="I268" s="300"/>
    </row>
    <row r="269" spans="1:9" ht="11.45" customHeight="1" x14ac:dyDescent="0.2">
      <c r="A269" s="302"/>
      <c r="B269" s="326"/>
      <c r="C269" s="781"/>
      <c r="D269" s="781"/>
      <c r="E269" s="781"/>
      <c r="F269" s="781"/>
      <c r="G269" s="781"/>
      <c r="I269" s="300"/>
    </row>
    <row r="270" spans="1:9" ht="11.45" customHeight="1" x14ac:dyDescent="0.2">
      <c r="A270" s="302"/>
      <c r="B270" s="326" t="s">
        <v>378</v>
      </c>
      <c r="C270" s="784" t="str">
        <f>'R2'!$B$437</f>
        <v>Os expositores comprometem-se inequivocamente a respeitar todas as normas do presente Regulamento Geral da Feira Internacional de Lisboa, conforme declaração expressa nos Boletins de Inscrição.</v>
      </c>
      <c r="D270" s="784"/>
      <c r="E270" s="784"/>
      <c r="F270" s="784"/>
      <c r="G270" s="784"/>
      <c r="I270" s="300"/>
    </row>
    <row r="271" spans="1:9" ht="11.45" customHeight="1" x14ac:dyDescent="0.2">
      <c r="A271" s="302"/>
      <c r="B271" s="326"/>
      <c r="C271" s="784"/>
      <c r="D271" s="784"/>
      <c r="E271" s="784"/>
      <c r="F271" s="784"/>
      <c r="G271" s="784"/>
      <c r="I271" s="300"/>
    </row>
    <row r="272" spans="1:9" ht="11.45" customHeight="1" x14ac:dyDescent="0.2">
      <c r="A272" s="302"/>
      <c r="B272" s="326" t="s">
        <v>379</v>
      </c>
      <c r="C272" s="784" t="str">
        <f>'R2'!$B$442</f>
        <v>Em caso de litígio quanto à interpretação ou execução deste regulamento ou de outros documentos que o complementem, bem como a factos relativos à participação dos expositores em certames ou manifestações organizadas pela Lisboa–Feiras, Congressos e Eventos/Feira Internacional de Lisboa, as partes estipulam como competente o Tribunal da Comarca de Lisboa, com expressa renúncia a qualquer outro.</v>
      </c>
      <c r="D272" s="784"/>
      <c r="E272" s="784"/>
      <c r="F272" s="784"/>
      <c r="G272" s="784"/>
      <c r="I272" s="300"/>
    </row>
    <row r="273" spans="1:9" ht="11.45" customHeight="1" x14ac:dyDescent="0.2">
      <c r="A273" s="302"/>
      <c r="B273" s="326"/>
      <c r="C273" s="784"/>
      <c r="D273" s="784"/>
      <c r="E273" s="784"/>
      <c r="F273" s="784"/>
      <c r="G273" s="784"/>
      <c r="I273" s="300"/>
    </row>
    <row r="274" spans="1:9" ht="11.45" customHeight="1" x14ac:dyDescent="0.2">
      <c r="A274" s="302"/>
      <c r="B274" s="326"/>
      <c r="C274" s="784"/>
      <c r="D274" s="784"/>
      <c r="E274" s="784"/>
      <c r="F274" s="784"/>
      <c r="G274" s="784"/>
      <c r="I274" s="300"/>
    </row>
    <row r="275" spans="1:9" ht="11.45" customHeight="1" x14ac:dyDescent="0.2">
      <c r="A275" s="302"/>
      <c r="B275" s="326"/>
      <c r="C275" s="332"/>
      <c r="D275" s="332"/>
      <c r="E275" s="332"/>
      <c r="F275" s="332"/>
      <c r="G275" s="332"/>
      <c r="I275" s="300"/>
    </row>
    <row r="276" spans="1:9" ht="11.45" customHeight="1" x14ac:dyDescent="0.2">
      <c r="A276" s="302"/>
      <c r="B276" s="326"/>
      <c r="C276" s="332"/>
      <c r="D276" s="332"/>
      <c r="E276" s="332"/>
      <c r="F276" s="332"/>
      <c r="G276" s="332"/>
      <c r="I276" s="300"/>
    </row>
    <row r="277" spans="1:9" ht="11.45" customHeight="1" thickBot="1" x14ac:dyDescent="0.25">
      <c r="A277" s="333"/>
      <c r="B277" s="334"/>
      <c r="C277" s="335"/>
      <c r="D277" s="335"/>
      <c r="E277" s="335"/>
      <c r="F277" s="335"/>
      <c r="G277" s="336"/>
      <c r="H277" s="337"/>
      <c r="I277" s="338"/>
    </row>
    <row r="278" spans="1:9" ht="11.45" customHeight="1" thickTop="1" x14ac:dyDescent="0.2"/>
  </sheetData>
  <sheetProtection algorithmName="SHA-512" hashValue="2HDRSzoPLKtR7pjRJugBRqlebON6uHER4cjQCbFoEfpsMlLtEQkVk2KL+N7h90LDu0Ro2T/lA3uY2P4y2eTmZQ==" saltValue="2bcfl621lYHbF+ZteCKDcQ==" spinCount="100000" sheet="1" objects="1" scenarios="1" selectLockedCells="1"/>
  <mergeCells count="113">
    <mergeCell ref="C265:G265"/>
    <mergeCell ref="C266:G267"/>
    <mergeCell ref="C268:G269"/>
    <mergeCell ref="C270:G271"/>
    <mergeCell ref="C272:G274"/>
    <mergeCell ref="C245:G252"/>
    <mergeCell ref="C253:G255"/>
    <mergeCell ref="C256:G257"/>
    <mergeCell ref="C258:G259"/>
    <mergeCell ref="C260:G262"/>
    <mergeCell ref="C263:G264"/>
    <mergeCell ref="C234:G234"/>
    <mergeCell ref="C235:G236"/>
    <mergeCell ref="C237:G238"/>
    <mergeCell ref="B239:E239"/>
    <mergeCell ref="C240:G241"/>
    <mergeCell ref="C242:G244"/>
    <mergeCell ref="C216:G224"/>
    <mergeCell ref="B225:E225"/>
    <mergeCell ref="C226:G229"/>
    <mergeCell ref="C230:G231"/>
    <mergeCell ref="C232:G232"/>
    <mergeCell ref="B233:E233"/>
    <mergeCell ref="C203:G204"/>
    <mergeCell ref="C205:G206"/>
    <mergeCell ref="C207:G208"/>
    <mergeCell ref="C209:G210"/>
    <mergeCell ref="C211:G213"/>
    <mergeCell ref="C214:G215"/>
    <mergeCell ref="C192:G194"/>
    <mergeCell ref="C195:G196"/>
    <mergeCell ref="B197:E197"/>
    <mergeCell ref="C198:G199"/>
    <mergeCell ref="C200:G201"/>
    <mergeCell ref="B202:E202"/>
    <mergeCell ref="C171:G173"/>
    <mergeCell ref="C174:G175"/>
    <mergeCell ref="C176:G178"/>
    <mergeCell ref="C179:G185"/>
    <mergeCell ref="C186:G188"/>
    <mergeCell ref="C189:G191"/>
    <mergeCell ref="C154:G156"/>
    <mergeCell ref="C157:G157"/>
    <mergeCell ref="C158:G162"/>
    <mergeCell ref="C163:G163"/>
    <mergeCell ref="C164:G169"/>
    <mergeCell ref="C170:G170"/>
    <mergeCell ref="C143:G144"/>
    <mergeCell ref="C145:G145"/>
    <mergeCell ref="C146:G147"/>
    <mergeCell ref="C148:G150"/>
    <mergeCell ref="C151:G152"/>
    <mergeCell ref="C153:G153"/>
    <mergeCell ref="C128:G130"/>
    <mergeCell ref="C132:G135"/>
    <mergeCell ref="B136:E136"/>
    <mergeCell ref="C137:G139"/>
    <mergeCell ref="C140:G141"/>
    <mergeCell ref="C142:G142"/>
    <mergeCell ref="B115:E115"/>
    <mergeCell ref="C116:G117"/>
    <mergeCell ref="C118:G120"/>
    <mergeCell ref="C121:G123"/>
    <mergeCell ref="C124:G125"/>
    <mergeCell ref="C126:G127"/>
    <mergeCell ref="B104:E104"/>
    <mergeCell ref="C105:G106"/>
    <mergeCell ref="C107:G108"/>
    <mergeCell ref="C109:G110"/>
    <mergeCell ref="C111:G112"/>
    <mergeCell ref="C113:G114"/>
    <mergeCell ref="C89:G90"/>
    <mergeCell ref="C91:G93"/>
    <mergeCell ref="C94:G96"/>
    <mergeCell ref="C97:G97"/>
    <mergeCell ref="C98:G99"/>
    <mergeCell ref="C101:G103"/>
    <mergeCell ref="C76:G81"/>
    <mergeCell ref="C82:G83"/>
    <mergeCell ref="C84:G84"/>
    <mergeCell ref="C85:G86"/>
    <mergeCell ref="B87:E87"/>
    <mergeCell ref="C88:G88"/>
    <mergeCell ref="C62:G63"/>
    <mergeCell ref="C64:G65"/>
    <mergeCell ref="B66:E66"/>
    <mergeCell ref="C67:G69"/>
    <mergeCell ref="C70:G70"/>
    <mergeCell ref="C71:G75"/>
    <mergeCell ref="C47:G48"/>
    <mergeCell ref="B49:E49"/>
    <mergeCell ref="C50:G50"/>
    <mergeCell ref="C51:G52"/>
    <mergeCell ref="C53:G54"/>
    <mergeCell ref="C55:G61"/>
    <mergeCell ref="B39:E39"/>
    <mergeCell ref="C40:G44"/>
    <mergeCell ref="C45:G46"/>
    <mergeCell ref="D16:E16"/>
    <mergeCell ref="D18:E18"/>
    <mergeCell ref="D20:E20"/>
    <mergeCell ref="D22:E22"/>
    <mergeCell ref="D24:E24"/>
    <mergeCell ref="D26:E26"/>
    <mergeCell ref="C6:E6"/>
    <mergeCell ref="D8:E8"/>
    <mergeCell ref="D10:E10"/>
    <mergeCell ref="D12:E12"/>
    <mergeCell ref="D14:E14"/>
    <mergeCell ref="D28:E28"/>
    <mergeCell ref="D30:E30"/>
    <mergeCell ref="B33:G37"/>
    <mergeCell ref="D2:F3"/>
  </mergeCells>
  <hyperlinks>
    <hyperlink ref="D30" location="Regulamento!B294:D341" display="Regulamento!B294:D341" xr:uid="{943AD7B2-7E72-4F6B-B828-5F89EF6A4135}"/>
    <hyperlink ref="G6" location="Espaço!O100" display="◄" xr:uid="{434FA3D7-30B0-404C-99DA-90D0BEFF76C0}"/>
    <hyperlink ref="G39" location="Regulamento!C6" display="▲" xr:uid="{7BB7F023-B551-4064-B2D5-A83909AD78B3}"/>
    <hyperlink ref="D18" location="Regulamento!B147:F173" display="Regulamento!B147:F173" xr:uid="{5E99E1C5-E925-480A-9476-1E9E96BE6DF3}"/>
    <hyperlink ref="D16" location="Regulamento!B134:F145" display="Regulamento!B134:F145" xr:uid="{1974F8B4-7913-4A36-8C5A-1F80A61D3803}"/>
    <hyperlink ref="D10" location="Regulamento!B58:F78" display="Regulamento!B58:F78" xr:uid="{9FD480B2-4465-4688-B480-BBC354CAC327}"/>
    <hyperlink ref="D8" location="Regulamento!B46:F56" display="Regulamento!B46:F56" xr:uid="{5837F051-326A-4D47-8699-15C3F970270E}"/>
    <hyperlink ref="D14" location="Regulamento!B107:F132" display="Regulamento!B107:F132" xr:uid="{D3EF12A1-7514-43DB-9DBC-3A6CEEC034A5}"/>
    <hyperlink ref="D12" location="Regulamento!B69:D94" display="Regulamento!B69:D94" xr:uid="{E9AF3563-E7B8-4B11-8026-055A8478DA52}"/>
    <hyperlink ref="D8:E8" location="Regulamento!B39" display="Regulamento!B39" xr:uid="{DA297A94-0AAA-4D03-933F-E73ED280AB90}"/>
    <hyperlink ref="D10:E10" location="Regulamento!B49" display="Regulamento!B49" xr:uid="{A25DCBA6-2E85-4A0A-9E98-5DBC713F3B8F}"/>
    <hyperlink ref="D12:E12" location="Regulamento!B66" display="Regulamento!B66" xr:uid="{6DC78F18-A860-4B35-8ABC-BACE7B993B18}"/>
    <hyperlink ref="D14:E14" location="Regulamento!B87" display="Regulamento!B87" xr:uid="{E9107200-6FC4-4E05-99B7-0ECD8AA28D08}"/>
    <hyperlink ref="D16:E16" location="Regulamento!B104" display="Regulamento!B104" xr:uid="{DCA93DEB-B82F-4CDC-9BBF-90762D84CDF4}"/>
    <hyperlink ref="D18:E18" location="Regulamento!B115" display="Regulamento!B115" xr:uid="{7C9938F0-8D04-4A3C-8E0F-679AC6101F53}"/>
    <hyperlink ref="G49" location="Regulamento!C6" display="▲" xr:uid="{540D8525-49C6-489E-8469-CD2802B27C7F}"/>
    <hyperlink ref="G66" location="Regulamento!C6" display="▲" xr:uid="{8B287FCC-8BA1-429A-9425-F62E18093C2D}"/>
    <hyperlink ref="G87" location="Regulamento!C6" display="▲" xr:uid="{11ED3260-FA59-4D41-8572-64B801E31333}"/>
    <hyperlink ref="G104" location="Regulamento!C6" display="▲" xr:uid="{B989E9D8-BB5B-47DD-9EA4-BE360F8EAC61}"/>
    <hyperlink ref="G115" location="Regulamento!C6" display="▲" xr:uid="{430843FA-937B-43A2-A6E5-1642697739FA}"/>
    <hyperlink ref="G136" location="Regulamento!C6" display="▲" xr:uid="{E4415523-3F34-4EC9-8E9E-1D17AE54894C}"/>
    <hyperlink ref="G197" location="Regulamento!C6" display="▲" xr:uid="{45A2D317-EF77-4F16-BB42-F8FB556499DD}"/>
    <hyperlink ref="G202" location="Regulamento!C6" display="▲" xr:uid="{7CA40A02-5924-4F0E-9AAF-706C14FC9414}"/>
    <hyperlink ref="G225" location="Regulamento!C6" display="▲" xr:uid="{850EB0A3-9950-4314-AD62-59E2E63653A3}"/>
    <hyperlink ref="G233" location="Regulamento!C6" display="▲" xr:uid="{77D63903-B3AB-4ADC-BBBA-6A2A9562C8B4}"/>
    <hyperlink ref="G239" location="Regulamento!C6" display="▲" xr:uid="{6E1E677D-7775-4680-A1E5-8F77E4044495}"/>
    <hyperlink ref="G100" location="Regulamento!B51" display="◄" xr:uid="{26B34190-93DE-48D5-B19C-FE42E0461130}"/>
  </hyperlinks>
  <printOptions horizontalCentered="1" verticalCentered="1"/>
  <pageMargins left="0.19685039370078741" right="0.19685039370078741" top="0.19685039370078741" bottom="0.19685039370078741" header="0" footer="0"/>
  <pageSetup scale="95" orientation="portrait" r:id="rId1"/>
  <rowBreaks count="3" manualBreakCount="3">
    <brk id="74" max="8" man="1"/>
    <brk id="147" max="8" man="1"/>
    <brk id="215"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3"/>
  <sheetViews>
    <sheetView showGridLines="0" workbookViewId="0">
      <selection activeCell="A29" sqref="A29"/>
    </sheetView>
  </sheetViews>
  <sheetFormatPr defaultColWidth="9.140625" defaultRowHeight="13.9" customHeight="1" x14ac:dyDescent="0.2"/>
  <cols>
    <col min="1" max="1" width="24.7109375" style="1" bestFit="1" customWidth="1"/>
    <col min="2" max="2" width="4" style="1" bestFit="1" customWidth="1"/>
    <col min="3" max="3" width="9.5703125" style="1" bestFit="1" customWidth="1"/>
    <col min="4" max="4" width="2.42578125" style="1" customWidth="1"/>
    <col min="5" max="5" width="8.5703125" style="1" bestFit="1" customWidth="1"/>
    <col min="6" max="6" width="1.28515625" style="1" customWidth="1"/>
    <col min="7" max="7" width="18.140625" style="1" bestFit="1" customWidth="1"/>
    <col min="8" max="8" width="1.140625" style="1" customWidth="1"/>
    <col min="9" max="9" width="22" style="1" bestFit="1" customWidth="1"/>
    <col min="10" max="10" width="1.42578125" style="1" customWidth="1"/>
    <col min="11" max="11" width="29.42578125" style="1" bestFit="1" customWidth="1"/>
    <col min="12" max="12" width="2.42578125" style="1" customWidth="1"/>
    <col min="13" max="13" width="22.42578125" style="32" bestFit="1" customWidth="1"/>
    <col min="14" max="14" width="2.28515625" style="32" customWidth="1"/>
    <col min="15" max="15" width="28.28515625" style="32" bestFit="1" customWidth="1"/>
    <col min="16" max="16" width="7.140625" style="32" customWidth="1"/>
    <col min="17" max="17" width="13.42578125" style="32" customWidth="1"/>
    <col min="18" max="16384" width="9.140625" style="32"/>
  </cols>
  <sheetData>
    <row r="1" spans="1:15" ht="13.9" customHeight="1" thickTop="1" thickBot="1" x14ac:dyDescent="0.25">
      <c r="A1" s="31" t="str">
        <f>Espaço!$L$1</f>
        <v>Português</v>
      </c>
      <c r="B1" s="5"/>
      <c r="C1" s="117" t="s">
        <v>172</v>
      </c>
      <c r="D1" s="3"/>
      <c r="E1" s="12" t="str">
        <f>IF($A$1="Português",E2,(IF($A$1="English",E3,(IF($A$1="Español",E4,(IF($A$1="Français",E5,)))))))</f>
        <v>Telefone:</v>
      </c>
      <c r="F1" s="11"/>
      <c r="G1" s="12" t="str">
        <f>IF($A$1="Português",G2,(IF($A$1="English",G3,(IF($A$1="Español",G4,(IF($A$1="Français",G5,)))))))</f>
        <v>Localidade:</v>
      </c>
      <c r="I1" s="12" t="str">
        <f>IF($A$1="Português",I2,(IF($A$1="English",I3,(IF($A$1="Español",I4,(IF($A$1="Français",I5,)))))))</f>
        <v>Leia atentamente as</v>
      </c>
      <c r="K1" s="12" t="str">
        <f>IF($A$1="Português",K2,(IF($A$1="English",K3,(IF($A$1="Español",K4,(IF($A$1="Français",K5,)))))))</f>
        <v>SELECCIONE PARTICIPAÇÃO:</v>
      </c>
      <c r="M1" s="75" t="str">
        <f>IF($A$1="Português",M3,(IF($A$1="English",M5,(IF($A$1="Español",M7,(IF($A$1="Français",M9,)))))))</f>
        <v>Inserção Catálogo</v>
      </c>
      <c r="O1" s="12" t="str">
        <f>IF($A$1="Português",O2,IF($A$1="English",O3,IF($A$1="Español",O4,IF($A$1="Français",O5,))))</f>
        <v>INDIQUE A DATA DE INSCRIÇÃO NA FEIRA</v>
      </c>
    </row>
    <row r="2" spans="1:15" ht="13.9" customHeight="1" x14ac:dyDescent="0.2">
      <c r="A2" s="510" t="s">
        <v>1394</v>
      </c>
      <c r="B2" s="511"/>
      <c r="C2" s="512"/>
      <c r="E2" s="2" t="s">
        <v>4</v>
      </c>
      <c r="F2" s="3"/>
      <c r="G2" s="2" t="s">
        <v>3</v>
      </c>
      <c r="I2" s="2" t="s">
        <v>105</v>
      </c>
      <c r="K2" s="1" t="s">
        <v>134</v>
      </c>
      <c r="M2" s="76" t="str">
        <f>IF($A$1="Português",M4,(IF($A$1="English",M6,(IF($A$1="Español",M8,(IF($A$1="Français",M10,)))))))</f>
        <v xml:space="preserve">Seguro Responsabilidade Civil </v>
      </c>
      <c r="O2" s="1" t="s">
        <v>177</v>
      </c>
    </row>
    <row r="3" spans="1:15" ht="13.9" customHeight="1" x14ac:dyDescent="0.2">
      <c r="A3" s="513" t="s">
        <v>1395</v>
      </c>
      <c r="B3" s="514"/>
      <c r="C3" s="515">
        <v>45345</v>
      </c>
      <c r="E3" s="2" t="s">
        <v>23</v>
      </c>
      <c r="F3" s="3"/>
      <c r="G3" s="2" t="s">
        <v>19</v>
      </c>
      <c r="I3" s="2" t="s">
        <v>106</v>
      </c>
      <c r="K3" s="1" t="s">
        <v>135</v>
      </c>
      <c r="M3" s="57" t="s">
        <v>181</v>
      </c>
      <c r="O3" s="1" t="s">
        <v>178</v>
      </c>
    </row>
    <row r="4" spans="1:15" ht="13.9" customHeight="1" x14ac:dyDescent="0.2">
      <c r="A4" s="516" t="s">
        <v>1396</v>
      </c>
      <c r="B4" s="517">
        <v>30</v>
      </c>
      <c r="C4" s="518">
        <f>IF($C$3=0,"0",IF(B4=0,"0",$C$3-B4))</f>
        <v>45315</v>
      </c>
      <c r="E4" s="2" t="s">
        <v>24</v>
      </c>
      <c r="F4" s="3"/>
      <c r="G4" s="2" t="s">
        <v>36</v>
      </c>
      <c r="I4" s="2" t="s">
        <v>107</v>
      </c>
      <c r="K4" s="1" t="s">
        <v>136</v>
      </c>
      <c r="M4" s="51" t="s">
        <v>182</v>
      </c>
      <c r="O4" s="1" t="s">
        <v>179</v>
      </c>
    </row>
    <row r="5" spans="1:15" ht="13.9" customHeight="1" x14ac:dyDescent="0.2">
      <c r="A5" s="516" t="s">
        <v>1397</v>
      </c>
      <c r="B5" s="517">
        <v>20</v>
      </c>
      <c r="C5" s="518">
        <f t="shared" ref="C5:C6" si="0">IF($C$3=0,"0",IF(B5=0,"0",$C$3-B5))</f>
        <v>45325</v>
      </c>
      <c r="E5" s="2" t="s">
        <v>43</v>
      </c>
      <c r="F5" s="3"/>
      <c r="G5" s="2" t="s">
        <v>45</v>
      </c>
      <c r="I5" s="1" t="s">
        <v>108</v>
      </c>
      <c r="K5" s="62" t="s">
        <v>135</v>
      </c>
      <c r="M5" s="58" t="s">
        <v>183</v>
      </c>
      <c r="O5" s="1" t="s">
        <v>180</v>
      </c>
    </row>
    <row r="6" spans="1:15" ht="13.9" customHeight="1" x14ac:dyDescent="0.2">
      <c r="A6" s="519" t="s">
        <v>1398</v>
      </c>
      <c r="B6" s="517">
        <v>30</v>
      </c>
      <c r="C6" s="518">
        <f t="shared" si="0"/>
        <v>45315</v>
      </c>
      <c r="D6" s="3"/>
      <c r="E6" s="12" t="str">
        <f>IF($A$1="Português",E7,(IF($A$1="English",E8,(IF($A$1="Español",E9,(IF($A$1="Français",E10,)))))))</f>
        <v>e  o</v>
      </c>
      <c r="F6" s="3"/>
      <c r="G6" s="12" t="str">
        <f>IF($A$1="Português",G7,(IF($A$1="English",G8,(IF($A$1="Español",G9,(IF($A$1="Français",G10,)))))))</f>
        <v>Nº Contribuinte:</v>
      </c>
      <c r="I6" s="12" t="str">
        <f>IF($A$1="Português",I7,(IF($A$1="English",I8,(IF($A$1="Español",I9,(IF($A$1="Français",I10,)))))))</f>
        <v>taxa de IVA</v>
      </c>
      <c r="K6" s="12" t="str">
        <f>IF($A$1="Português",K7,(IF($A$1="English",K8,(IF($A$1="Español",K9,(IF($A$1="Français",K10,)))))))</f>
        <v>Nome do Responsável pela Participação:</v>
      </c>
      <c r="M6" s="53" t="s">
        <v>184</v>
      </c>
      <c r="O6" s="12" t="str">
        <f>IF($A$1="Português",O7,(IF($A$1="English",O8,(IF($A$1="Español",O9,(IF($A$1="Français",O10,)))))))</f>
        <v>Data limite de Inscrição:</v>
      </c>
    </row>
    <row r="7" spans="1:15" ht="13.9" customHeight="1" thickBot="1" x14ac:dyDescent="0.25">
      <c r="A7" s="516" t="s">
        <v>141</v>
      </c>
      <c r="B7" s="520"/>
      <c r="C7" s="521">
        <v>45350</v>
      </c>
      <c r="D7" s="25"/>
      <c r="E7" s="1" t="s">
        <v>51</v>
      </c>
      <c r="F7" s="3"/>
      <c r="G7" s="4" t="s">
        <v>0</v>
      </c>
      <c r="I7" s="1" t="s">
        <v>153</v>
      </c>
      <c r="K7" s="29" t="s">
        <v>59</v>
      </c>
      <c r="M7" s="55" t="s">
        <v>185</v>
      </c>
      <c r="O7" s="1" t="s">
        <v>1409</v>
      </c>
    </row>
    <row r="8" spans="1:15" ht="13.9" customHeight="1" thickBot="1" x14ac:dyDescent="0.25">
      <c r="A8" s="522" t="s">
        <v>1399</v>
      </c>
      <c r="B8" s="523">
        <v>161</v>
      </c>
      <c r="C8" s="518">
        <f>IF($C$7=0,"0",IF(B8=0,"0",$C$7-B8))</f>
        <v>45189</v>
      </c>
      <c r="D8" s="25"/>
      <c r="E8" s="1" t="s">
        <v>52</v>
      </c>
      <c r="F8" s="33"/>
      <c r="G8" s="2" t="s">
        <v>97</v>
      </c>
      <c r="I8" s="1" t="s">
        <v>154</v>
      </c>
      <c r="K8" s="29" t="s">
        <v>1353</v>
      </c>
      <c r="M8" s="52" t="s">
        <v>186</v>
      </c>
      <c r="O8" s="1" t="s">
        <v>1410</v>
      </c>
    </row>
    <row r="9" spans="1:15" ht="13.9" customHeight="1" x14ac:dyDescent="0.2">
      <c r="A9" s="524" t="s">
        <v>1400</v>
      </c>
      <c r="B9" s="525">
        <v>161</v>
      </c>
      <c r="C9" s="518">
        <f>IF($C$7=0,"0",IF(B9=0,"0",$C$7-B9))</f>
        <v>45189</v>
      </c>
      <c r="D9" s="25"/>
      <c r="E9" s="1" t="s">
        <v>53</v>
      </c>
      <c r="F9" s="29"/>
      <c r="G9" s="2" t="s">
        <v>8</v>
      </c>
      <c r="I9" s="1" t="s">
        <v>155</v>
      </c>
      <c r="K9" s="29" t="s">
        <v>61</v>
      </c>
      <c r="M9" s="54" t="s">
        <v>187</v>
      </c>
      <c r="O9" s="1" t="s">
        <v>1411</v>
      </c>
    </row>
    <row r="10" spans="1:15" ht="13.9" customHeight="1" x14ac:dyDescent="0.2">
      <c r="A10" s="516" t="s">
        <v>142</v>
      </c>
      <c r="B10" s="526">
        <v>1.5</v>
      </c>
      <c r="C10" s="518">
        <f t="shared" ref="C10:C11" si="1">IF($C$7=0,"0",IF(B10=0,"0",$C$7-B10))</f>
        <v>45348.5</v>
      </c>
      <c r="E10" s="3" t="s">
        <v>54</v>
      </c>
      <c r="F10" s="29"/>
      <c r="G10" s="2" t="s">
        <v>46</v>
      </c>
      <c r="I10" s="2" t="s">
        <v>156</v>
      </c>
      <c r="K10" s="2" t="s">
        <v>60</v>
      </c>
      <c r="M10" s="125" t="s">
        <v>188</v>
      </c>
      <c r="O10" s="1" t="s">
        <v>1412</v>
      </c>
    </row>
    <row r="11" spans="1:15" ht="13.9" customHeight="1" thickBot="1" x14ac:dyDescent="0.25">
      <c r="A11" s="513" t="s">
        <v>1401</v>
      </c>
      <c r="B11" s="527">
        <v>1</v>
      </c>
      <c r="C11" s="518">
        <f t="shared" si="1"/>
        <v>45349</v>
      </c>
      <c r="D11" s="3"/>
      <c r="E11" s="12" t="str">
        <f>IF($A$1="Português",E12,(IF($A$1="English",E13,(IF($A$1="Español",E14,(IF($A$1="Français",E15,)))))))</f>
        <v>Data:</v>
      </c>
      <c r="F11" s="29"/>
      <c r="G11" s="12" t="str">
        <f>IF($A$1="Português",G12,(IF($A$1="English",G13,(IF($A$1="Español",G14,(IF($A$1="Français",G15,)))))))</f>
        <v>CONSUMO DE ENERGIA</v>
      </c>
      <c r="I11" s="12" t="str">
        <f>IF($A$1="Português",I12,(IF($A$1="English",I13,(IF($A$1="Español",I14,(IF($A$1="Français",I15,)))))))</f>
        <v>REQUISIÇÃO DE PARTICIPAÇÃO</v>
      </c>
      <c r="K11" s="12" t="str">
        <f>IF($A$1="Português",K12,IF($A$1="English",K13,IF($A$1="Español",K14,IF($A$1="Français",K15,))))</f>
        <v>Factura electrónica a enviar para o email:</v>
      </c>
      <c r="O11" s="12" t="str">
        <f>IF($A$1="Português",O12,(IF($A$1="English",O13,(IF($A$1="Español",O14,(IF($A$1="Français",O15,)))))))</f>
        <v>(com a entrega da Requisição)</v>
      </c>
    </row>
    <row r="12" spans="1:15" ht="13.9" customHeight="1" thickBot="1" x14ac:dyDescent="0.25">
      <c r="A12" s="528" t="s">
        <v>1402</v>
      </c>
      <c r="B12" s="529">
        <f>C12-C7+1</f>
        <v>5</v>
      </c>
      <c r="C12" s="530">
        <v>45354</v>
      </c>
      <c r="E12" s="2" t="s">
        <v>6</v>
      </c>
      <c r="F12" s="29"/>
      <c r="G12" s="3" t="s">
        <v>112</v>
      </c>
      <c r="I12" s="4" t="s">
        <v>31</v>
      </c>
      <c r="K12" s="90" t="s">
        <v>1482</v>
      </c>
      <c r="M12" s="12" t="str">
        <f>IF($A$1="Português",M13,IF($A$1="English",M14,IF($A$1="Español",M15,IF($A$1="Français",M16,))))</f>
        <v>DADOS DE FACTURAÇÃO</v>
      </c>
      <c r="O12" s="2" t="s">
        <v>161</v>
      </c>
    </row>
    <row r="13" spans="1:15" ht="13.9" customHeight="1" x14ac:dyDescent="0.2">
      <c r="A13" s="531" t="s">
        <v>1403</v>
      </c>
      <c r="B13" s="532">
        <v>1</v>
      </c>
      <c r="C13" s="518">
        <f>IF(C12=0,"0",$C$12+$B$13)</f>
        <v>45355</v>
      </c>
      <c r="E13" s="2" t="s">
        <v>17</v>
      </c>
      <c r="F13" s="29"/>
      <c r="G13" s="3" t="s">
        <v>113</v>
      </c>
      <c r="I13" s="2" t="s">
        <v>32</v>
      </c>
      <c r="K13" s="1" t="s">
        <v>1483</v>
      </c>
      <c r="M13" s="2" t="s">
        <v>147</v>
      </c>
      <c r="O13" s="2" t="s">
        <v>162</v>
      </c>
    </row>
    <row r="14" spans="1:15" ht="13.9" customHeight="1" x14ac:dyDescent="0.2">
      <c r="A14" s="531" t="s">
        <v>432</v>
      </c>
      <c r="B14" s="533"/>
      <c r="C14" s="530">
        <v>45357</v>
      </c>
      <c r="E14" s="2" t="s">
        <v>18</v>
      </c>
      <c r="F14" s="29"/>
      <c r="G14" s="3" t="s">
        <v>114</v>
      </c>
      <c r="I14" s="2" t="s">
        <v>33</v>
      </c>
      <c r="K14" s="1" t="s">
        <v>1484</v>
      </c>
      <c r="M14" s="2" t="s">
        <v>148</v>
      </c>
      <c r="O14" s="2" t="s">
        <v>163</v>
      </c>
    </row>
    <row r="15" spans="1:15" ht="13.9" customHeight="1" x14ac:dyDescent="0.2">
      <c r="A15" s="534" t="s">
        <v>266</v>
      </c>
      <c r="B15" s="535"/>
      <c r="C15" s="536">
        <v>6.5</v>
      </c>
      <c r="D15" s="2"/>
      <c r="E15" s="2" t="s">
        <v>17</v>
      </c>
      <c r="F15" s="28"/>
      <c r="G15" s="29" t="s">
        <v>115</v>
      </c>
      <c r="I15" s="2" t="s">
        <v>47</v>
      </c>
      <c r="K15" s="1" t="s">
        <v>1485</v>
      </c>
      <c r="M15" s="2" t="s">
        <v>149</v>
      </c>
      <c r="O15" s="2" t="s">
        <v>164</v>
      </c>
    </row>
    <row r="16" spans="1:15" ht="13.9" customHeight="1" thickBot="1" x14ac:dyDescent="0.25">
      <c r="A16" s="537" t="s">
        <v>1404</v>
      </c>
      <c r="B16" s="538">
        <v>10</v>
      </c>
      <c r="C16" s="539">
        <v>3.25</v>
      </c>
      <c r="D16" s="3"/>
      <c r="E16" s="12" t="str">
        <f>IF($A$1="Português",E17,(IF($A$1="English",E18,(IF($A$1="Español",E19,(IF($A$1="Français",E20,)))))))</f>
        <v>Valor</v>
      </c>
      <c r="G16" s="12" t="str">
        <f>IF($A$1="Português",G17,(IF($A$1="English",G18,(IF($A$1="Español",G19,(IF($A$1="Français",G20,)))))))</f>
        <v>MATERIAL GRÁFICO</v>
      </c>
      <c r="I16" s="12" t="str">
        <f>IF($A$1="Português",I17,(IF($A$1="English",I18,(IF($A$1="Español",I19,(IF($A$1="Français",I20,)))))))</f>
        <v>DADOS DO EXPOSITOR</v>
      </c>
      <c r="K16" s="12" t="str">
        <f>IF($A$1="Português",K17,IF($A$1="English",K18,IF($A$1="Español",K19,IF($A$1="Français",K20,))))</f>
        <v>Encargos Contratação Pública:</v>
      </c>
      <c r="M16" s="2" t="s">
        <v>150</v>
      </c>
      <c r="O16" s="12" t="str">
        <f>IF($A$1="Português",O17,IF($A$1="English",O18,IF($A$1="Español",O19,IF($A$1="Français",O20,))))</f>
        <v>SE FOR DIFERENTE dos Dados do Expositor</v>
      </c>
    </row>
    <row r="17" spans="1:15" ht="13.9" customHeight="1" x14ac:dyDescent="0.2">
      <c r="B17" s="2"/>
      <c r="D17" s="29"/>
      <c r="E17" s="2" t="s">
        <v>25</v>
      </c>
      <c r="G17" s="29" t="s">
        <v>85</v>
      </c>
      <c r="I17" s="1" t="s">
        <v>62</v>
      </c>
      <c r="K17" s="2" t="s">
        <v>1386</v>
      </c>
      <c r="M17" s="12" t="str">
        <f>IF($A$1="Português",M18,IF($A$1="English",M19,IF($A$1="Español",M20,IF($A$1="Français",M21,))))</f>
        <v>NORMAS DE PARTICIPAÇÃO</v>
      </c>
      <c r="O17" s="78" t="s">
        <v>173</v>
      </c>
    </row>
    <row r="18" spans="1:15" ht="13.9" customHeight="1" x14ac:dyDescent="0.2">
      <c r="A18" s="12" t="str">
        <f>IF($A$1="Português",A19,(IF($A$1="English",A20,(IF($A$1="Español",A21,(IF($A$1="Français",A22,)))))))</f>
        <v>28 de Fevereiro a 03 de Março de 2024</v>
      </c>
      <c r="B18" s="2"/>
      <c r="C18" s="12" t="str">
        <f>IF($A$1="Português",C19,(IF($A$1="English",C20,(IF($A$1="Español",C21,(IF($A$1="Français",C22,)))))))</f>
        <v>Enviar para:</v>
      </c>
      <c r="E18" s="2" t="s">
        <v>26</v>
      </c>
      <c r="G18" s="29" t="s">
        <v>86</v>
      </c>
      <c r="I18" s="1" t="s">
        <v>63</v>
      </c>
      <c r="K18" s="2" t="s">
        <v>1387</v>
      </c>
      <c r="M18" s="94" t="s">
        <v>137</v>
      </c>
      <c r="O18" s="78" t="s">
        <v>174</v>
      </c>
    </row>
    <row r="19" spans="1:15" ht="13.9" customHeight="1" x14ac:dyDescent="0.2">
      <c r="A19" s="118" t="s">
        <v>1405</v>
      </c>
      <c r="B19" s="2"/>
      <c r="C19" s="4" t="s">
        <v>165</v>
      </c>
      <c r="E19" s="2" t="s">
        <v>25</v>
      </c>
      <c r="G19" s="29" t="s">
        <v>85</v>
      </c>
      <c r="I19" s="1" t="s">
        <v>64</v>
      </c>
      <c r="J19" s="2"/>
      <c r="K19" s="2" t="s">
        <v>1388</v>
      </c>
      <c r="L19" s="2"/>
      <c r="M19" s="94" t="s">
        <v>138</v>
      </c>
      <c r="O19" s="78" t="s">
        <v>175</v>
      </c>
    </row>
    <row r="20" spans="1:15" ht="13.9" customHeight="1" x14ac:dyDescent="0.2">
      <c r="A20" s="119" t="s">
        <v>1406</v>
      </c>
      <c r="B20" s="6"/>
      <c r="C20" s="4" t="s">
        <v>166</v>
      </c>
      <c r="D20" s="29"/>
      <c r="E20" s="2" t="s">
        <v>39</v>
      </c>
      <c r="G20" s="29" t="s">
        <v>87</v>
      </c>
      <c r="I20" s="1" t="s">
        <v>82</v>
      </c>
      <c r="J20" s="32"/>
      <c r="K20" s="2" t="s">
        <v>1389</v>
      </c>
      <c r="L20" s="32"/>
      <c r="M20" s="94" t="s">
        <v>139</v>
      </c>
      <c r="O20" s="78" t="s">
        <v>176</v>
      </c>
    </row>
    <row r="21" spans="1:15" ht="13.9" customHeight="1" x14ac:dyDescent="0.2">
      <c r="A21" s="119" t="s">
        <v>1407</v>
      </c>
      <c r="B21" s="4"/>
      <c r="C21" s="4" t="s">
        <v>167</v>
      </c>
      <c r="D21" s="3"/>
      <c r="E21" s="12" t="str">
        <f>IF($A$1="Português",E22,(IF($A$1="English",E23,(IF($A$1="Español",E24,(IF($A$1="Français",E25,)))))))</f>
        <v>Cargo:</v>
      </c>
      <c r="G21" s="12" t="str">
        <f>IF($A$1="Português",G22,(IF($A$1="English",G23,(IF($A$1="Español",G24,(IF($A$1="Français",G25,)))))))</f>
        <v>QUOTA DE INSCRIÇÃO</v>
      </c>
      <c r="I21" s="12" t="str">
        <f>IF($A$1="Português",I22,(IF($A$1="English",I23,(IF($A$1="Español",I24,(IF($A$1="Français",I25,)))))))</f>
        <v>NOME A FIGURAR NO ESPAÇO</v>
      </c>
      <c r="J21" s="32"/>
      <c r="K21" s="12" t="str">
        <f>IF($A$1="Português",K22,IF($A$1="English",K23,IF($A$1="Español",K24,IF($A$1="Français",K25,))))</f>
        <v>TOTAL DA REQUISIÇÃO</v>
      </c>
      <c r="L21" s="32"/>
      <c r="M21" s="94" t="s">
        <v>140</v>
      </c>
      <c r="O21" s="12" t="str">
        <f>IF($A$1="Português",O22,IF($A$1="English",O23,IF($A$1="Español",O24,IF($A$1="Français",O25,))))</f>
        <v xml:space="preserve">Vão enviar NOTA DE ENCOMENDA?  </v>
      </c>
    </row>
    <row r="22" spans="1:15" ht="13.9" customHeight="1" x14ac:dyDescent="0.2">
      <c r="A22" s="16" t="s">
        <v>1408</v>
      </c>
      <c r="B22" s="2"/>
      <c r="C22" s="4" t="s">
        <v>168</v>
      </c>
      <c r="E22" s="2" t="s">
        <v>5</v>
      </c>
      <c r="F22" s="28"/>
      <c r="G22" s="2" t="s">
        <v>116</v>
      </c>
      <c r="I22" s="26" t="s">
        <v>125</v>
      </c>
      <c r="J22" s="32"/>
      <c r="K22" s="1" t="s">
        <v>261</v>
      </c>
      <c r="L22" s="32"/>
      <c r="M22" s="12" t="str">
        <f>IF($A$1="Português",M23,IF($A$1="English",M24,IF($A$1="Español",M25,IF($A$1="Français",M26,))))</f>
        <v>REGULAMENTO GERAL DA FIL</v>
      </c>
      <c r="O22" s="2" t="s">
        <v>193</v>
      </c>
    </row>
    <row r="23" spans="1:15" ht="13.9" customHeight="1" x14ac:dyDescent="0.2">
      <c r="A23" s="12" t="str">
        <f>IF($A$1="Português",A24,(IF($A$1="English",A25,(IF($A$1="Español",A26,(IF($A$1="Français",A27,)))))))</f>
        <v>Restante Pagamento até:</v>
      </c>
      <c r="C23" s="12" t="str">
        <f>IF($A$1="Português",C24,(IF($A$1="English",C25,(IF($A$1="Español",C26,(IF($A$1="Français",C27,)))))))</f>
        <v>Código Postal:</v>
      </c>
      <c r="E23" s="2" t="s">
        <v>11</v>
      </c>
      <c r="G23" s="2" t="s">
        <v>117</v>
      </c>
      <c r="I23" s="26" t="s">
        <v>126</v>
      </c>
      <c r="J23" s="2"/>
      <c r="K23" s="1" t="s">
        <v>262</v>
      </c>
      <c r="L23" s="2"/>
      <c r="M23" s="38" t="s">
        <v>55</v>
      </c>
      <c r="O23" s="2" t="s">
        <v>194</v>
      </c>
    </row>
    <row r="24" spans="1:15" ht="13.9" customHeight="1" x14ac:dyDescent="0.2">
      <c r="A24" s="1" t="s">
        <v>1390</v>
      </c>
      <c r="C24" s="4" t="s">
        <v>2</v>
      </c>
      <c r="D24" s="13"/>
      <c r="E24" s="2" t="s">
        <v>5</v>
      </c>
      <c r="G24" s="2" t="s">
        <v>118</v>
      </c>
      <c r="I24" s="26" t="s">
        <v>127</v>
      </c>
      <c r="K24" s="1" t="s">
        <v>263</v>
      </c>
      <c r="M24" s="38" t="s">
        <v>56</v>
      </c>
      <c r="O24" s="2" t="s">
        <v>195</v>
      </c>
    </row>
    <row r="25" spans="1:15" ht="13.9" customHeight="1" x14ac:dyDescent="0.2">
      <c r="A25" s="1" t="s">
        <v>1391</v>
      </c>
      <c r="C25" s="2" t="s">
        <v>16</v>
      </c>
      <c r="D25" s="3"/>
      <c r="E25" s="2" t="s">
        <v>40</v>
      </c>
      <c r="F25" s="29"/>
      <c r="G25" s="1" t="s">
        <v>119</v>
      </c>
      <c r="I25" s="26" t="s">
        <v>128</v>
      </c>
      <c r="K25" s="1" t="s">
        <v>264</v>
      </c>
      <c r="M25" s="38" t="s">
        <v>57</v>
      </c>
      <c r="O25" s="2" t="s">
        <v>196</v>
      </c>
    </row>
    <row r="26" spans="1:15" ht="13.9" customHeight="1" x14ac:dyDescent="0.2">
      <c r="A26" s="1" t="s">
        <v>1392</v>
      </c>
      <c r="C26" s="4" t="s">
        <v>2</v>
      </c>
      <c r="D26" s="3"/>
      <c r="E26" s="12" t="str">
        <f>IF($A$1="Português",E27,(IF($A$1="English",E28,(IF($A$1="Español",E29,(IF($A$1="Français",E30,)))))))</f>
        <v>para:</v>
      </c>
      <c r="G26" s="12" t="str">
        <f>IF($A$1="Português",G27,(IF($A$1="English",G28,(IF($A$1="Español",G29,(IF($A$1="Français",G30,)))))))</f>
        <v>unid.</v>
      </c>
      <c r="I26" s="12" t="str">
        <f>IF($A$1="Português",I27,IF($A$1="English",I28,IF($A$1="Español",I29,IF($A$1="Français",I30,))))</f>
        <v>Entidade Pública?</v>
      </c>
      <c r="M26" s="38" t="s">
        <v>58</v>
      </c>
    </row>
    <row r="27" spans="1:15" ht="13.9" customHeight="1" x14ac:dyDescent="0.2">
      <c r="A27" s="1" t="s">
        <v>1393</v>
      </c>
      <c r="C27" s="2" t="s">
        <v>41</v>
      </c>
      <c r="D27" s="4"/>
      <c r="E27" s="14" t="s">
        <v>71</v>
      </c>
      <c r="G27" s="8" t="s">
        <v>34</v>
      </c>
      <c r="I27" s="1" t="s">
        <v>1413</v>
      </c>
    </row>
    <row r="28" spans="1:15" ht="13.9" customHeight="1" x14ac:dyDescent="0.2">
      <c r="A28" s="12" t="str">
        <f>IF($A$1="Português",A29,(IF($A$1="English",A30,(IF($A$1="Español",A31,(IF($A$1="Français",A32,)))))))</f>
        <v>Nome da Empresa:</v>
      </c>
      <c r="C28" s="12" t="str">
        <f>IF($A$1="Português",C29,(IF($A$1="English",C30,(IF($A$1="Español",C31,(IF($A$1="Français",C32,)))))))</f>
        <v>Morada:</v>
      </c>
      <c r="D28" s="2"/>
      <c r="E28" s="14" t="s">
        <v>72</v>
      </c>
      <c r="G28" s="8" t="s">
        <v>35</v>
      </c>
      <c r="I28" s="1" t="s">
        <v>1414</v>
      </c>
    </row>
    <row r="29" spans="1:15" ht="13.9" customHeight="1" x14ac:dyDescent="0.2">
      <c r="A29" s="4" t="s">
        <v>1373</v>
      </c>
      <c r="B29" s="2"/>
      <c r="C29" s="4" t="s">
        <v>1</v>
      </c>
      <c r="D29" s="2"/>
      <c r="E29" s="14" t="s">
        <v>73</v>
      </c>
      <c r="F29" s="6"/>
      <c r="G29" s="8" t="s">
        <v>34</v>
      </c>
      <c r="I29" s="1" t="s">
        <v>1415</v>
      </c>
    </row>
    <row r="30" spans="1:15" ht="13.9" customHeight="1" x14ac:dyDescent="0.2">
      <c r="A30" s="2" t="s">
        <v>1374</v>
      </c>
      <c r="B30" s="2"/>
      <c r="C30" s="2" t="s">
        <v>9</v>
      </c>
      <c r="D30" s="7"/>
      <c r="E30" s="14" t="s">
        <v>74</v>
      </c>
      <c r="F30" s="2"/>
      <c r="G30" s="8" t="s">
        <v>35</v>
      </c>
      <c r="I30" s="1" t="s">
        <v>1416</v>
      </c>
    </row>
    <row r="31" spans="1:15" ht="13.9" customHeight="1" x14ac:dyDescent="0.2">
      <c r="A31" s="4" t="s">
        <v>1375</v>
      </c>
      <c r="B31" s="6"/>
      <c r="C31" s="2" t="s">
        <v>10</v>
      </c>
      <c r="D31" s="4"/>
      <c r="E31" s="12" t="str">
        <f>IF($A$1="Português",E32,(IF($A$1="English",E33,(IF($A$1="Español",E34,(IF($A$1="Français",E35,)))))))</f>
        <v>Quant.</v>
      </c>
      <c r="F31" s="2"/>
      <c r="G31" s="12" t="str">
        <f>IF($A$1="Português",G32,(IF($A$1="English",G33,(IF($A$1="Español",G34,(IF($A$1="Français",G35,)))))))</f>
        <v>Pais:</v>
      </c>
      <c r="I31" s="12" t="str">
        <f>IF($A$1="Português",I32,(IF($A$1="English",I33,(IF($A$1="Español",I34,(IF($A$1="Français",I35,)))))))</f>
        <v>PREÇO</v>
      </c>
    </row>
    <row r="32" spans="1:15" ht="13.9" customHeight="1" x14ac:dyDescent="0.2">
      <c r="A32" s="2" t="s">
        <v>1376</v>
      </c>
      <c r="B32" s="2"/>
      <c r="C32" s="2" t="s">
        <v>44</v>
      </c>
      <c r="D32" s="2"/>
      <c r="E32" s="14" t="s">
        <v>67</v>
      </c>
      <c r="F32" s="2"/>
      <c r="G32" s="2" t="s">
        <v>7</v>
      </c>
      <c r="I32" s="4" t="s">
        <v>220</v>
      </c>
    </row>
    <row r="33" spans="2:9" ht="13.9" customHeight="1" x14ac:dyDescent="0.2">
      <c r="B33" s="2"/>
      <c r="C33" s="12" t="str">
        <f>IF($A$1="Português",C34,(IF($A$1="English",C35,(IF($A$1="Español",C36,(IF($A$1="Français",C37,)))))))</f>
        <v>Assinatura:</v>
      </c>
      <c r="D33" s="2"/>
      <c r="E33" s="14" t="s">
        <v>68</v>
      </c>
      <c r="F33" s="6"/>
      <c r="G33" s="2" t="s">
        <v>12</v>
      </c>
      <c r="I33" s="2" t="s">
        <v>221</v>
      </c>
    </row>
    <row r="34" spans="2:9" ht="13.9" customHeight="1" x14ac:dyDescent="0.2">
      <c r="B34" s="2"/>
      <c r="C34" s="2" t="s">
        <v>20</v>
      </c>
      <c r="D34" s="2"/>
      <c r="E34" s="14" t="s">
        <v>69</v>
      </c>
      <c r="F34" s="2"/>
      <c r="G34" s="2" t="s">
        <v>7</v>
      </c>
      <c r="I34" s="2" t="s">
        <v>222</v>
      </c>
    </row>
    <row r="35" spans="2:9" ht="13.9" customHeight="1" x14ac:dyDescent="0.2">
      <c r="B35" s="6"/>
      <c r="C35" s="2" t="s">
        <v>21</v>
      </c>
      <c r="D35" s="7"/>
      <c r="E35" s="50" t="s">
        <v>70</v>
      </c>
      <c r="F35" s="2"/>
      <c r="G35" s="2" t="s">
        <v>42</v>
      </c>
      <c r="I35" s="14" t="s">
        <v>223</v>
      </c>
    </row>
    <row r="36" spans="2:9" ht="13.9" customHeight="1" x14ac:dyDescent="0.2">
      <c r="B36" s="2"/>
      <c r="C36" s="2" t="s">
        <v>22</v>
      </c>
      <c r="D36" s="14"/>
      <c r="E36" s="12" t="str">
        <f>IF($A$1="Português",E37,(IF($A$1="English",E38,(IF($A$1="Español",E39,(IF($A$1="Français",E40,)))))))</f>
        <v>Ler+</v>
      </c>
      <c r="F36" s="6"/>
    </row>
    <row r="37" spans="2:9" ht="13.9" customHeight="1" x14ac:dyDescent="0.2">
      <c r="B37" s="2"/>
      <c r="C37" s="2" t="s">
        <v>21</v>
      </c>
      <c r="D37" s="3"/>
      <c r="E37" s="27" t="s">
        <v>101</v>
      </c>
      <c r="F37" s="2"/>
    </row>
    <row r="38" spans="2:9" ht="13.9" customHeight="1" x14ac:dyDescent="0.2">
      <c r="B38" s="6"/>
      <c r="C38" s="12" t="str">
        <f>IF($A$1="Português",C39,IF($A$1="English",C40,IF($A$1="Español",C41,IF($A$1="Français",C42,))))</f>
        <v>Inclui</v>
      </c>
      <c r="D38" s="3"/>
      <c r="E38" s="27" t="s">
        <v>102</v>
      </c>
      <c r="F38" s="2"/>
    </row>
    <row r="39" spans="2:9" ht="13.9" customHeight="1" x14ac:dyDescent="0.2">
      <c r="B39" s="2"/>
      <c r="C39" s="2" t="s">
        <v>197</v>
      </c>
      <c r="E39" s="27" t="s">
        <v>103</v>
      </c>
      <c r="F39" s="2"/>
    </row>
    <row r="40" spans="2:9" ht="13.9" customHeight="1" x14ac:dyDescent="0.2">
      <c r="B40" s="2"/>
      <c r="C40" s="2" t="s">
        <v>198</v>
      </c>
      <c r="D40" s="3"/>
      <c r="E40" s="27" t="s">
        <v>104</v>
      </c>
      <c r="F40" s="6"/>
    </row>
    <row r="41" spans="2:9" ht="13.9" customHeight="1" x14ac:dyDescent="0.2">
      <c r="B41" s="2"/>
      <c r="C41" s="2" t="s">
        <v>199</v>
      </c>
      <c r="D41" s="2"/>
      <c r="F41" s="2"/>
    </row>
    <row r="42" spans="2:9" ht="13.9" customHeight="1" x14ac:dyDescent="0.2">
      <c r="B42" s="6"/>
      <c r="C42" s="2" t="s">
        <v>200</v>
      </c>
      <c r="D42" s="2"/>
      <c r="F42" s="2"/>
    </row>
    <row r="43" spans="2:9" ht="13.9" customHeight="1" x14ac:dyDescent="0.2">
      <c r="B43" s="2"/>
      <c r="D43" s="2"/>
    </row>
    <row r="44" spans="2:9" ht="13.9" customHeight="1" x14ac:dyDescent="0.2">
      <c r="B44" s="2"/>
      <c r="D44" s="7"/>
    </row>
    <row r="45" spans="2:9" ht="13.9" customHeight="1" x14ac:dyDescent="0.2">
      <c r="D45" s="14"/>
    </row>
    <row r="46" spans="2:9" ht="13.9" customHeight="1" x14ac:dyDescent="0.2">
      <c r="D46" s="14"/>
    </row>
    <row r="47" spans="2:9" ht="13.9" customHeight="1" x14ac:dyDescent="0.2">
      <c r="D47" s="14"/>
    </row>
    <row r="48" spans="2:9" ht="13.9" customHeight="1" x14ac:dyDescent="0.2">
      <c r="D48" s="14"/>
    </row>
    <row r="52" spans="7:7" ht="13.9" customHeight="1" x14ac:dyDescent="0.2">
      <c r="G52" s="33"/>
    </row>
    <row r="53" spans="7:7" ht="13.9" customHeight="1" x14ac:dyDescent="0.2">
      <c r="G53" s="29"/>
    </row>
    <row r="77" spans="10:12" ht="13.9" customHeight="1" x14ac:dyDescent="0.2">
      <c r="J77" s="32"/>
      <c r="L77" s="32"/>
    </row>
    <row r="78" spans="10:12" ht="13.9" customHeight="1" x14ac:dyDescent="0.2">
      <c r="J78" s="32"/>
      <c r="L78" s="32"/>
    </row>
    <row r="79" spans="10:12" ht="13.9" customHeight="1" x14ac:dyDescent="0.2">
      <c r="J79" s="32"/>
      <c r="L79" s="32"/>
    </row>
    <row r="80" spans="10:12" ht="13.9" customHeight="1" x14ac:dyDescent="0.2">
      <c r="J80" s="32"/>
      <c r="L80" s="32"/>
    </row>
    <row r="81" spans="10:12" ht="13.9" customHeight="1" x14ac:dyDescent="0.2">
      <c r="J81" s="32"/>
      <c r="L81" s="32"/>
    </row>
    <row r="82" spans="10:12" ht="13.9" customHeight="1" x14ac:dyDescent="0.2">
      <c r="J82" s="32"/>
      <c r="L82" s="32"/>
    </row>
    <row r="83" spans="10:12" ht="13.9" customHeight="1" x14ac:dyDescent="0.2">
      <c r="J83" s="32"/>
      <c r="L83" s="32"/>
    </row>
  </sheetData>
  <sheetProtection select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7"/>
  <sheetViews>
    <sheetView showGridLines="0" topLeftCell="A2" workbookViewId="0">
      <selection activeCell="D2" sqref="D2:F3"/>
    </sheetView>
  </sheetViews>
  <sheetFormatPr defaultColWidth="9.140625" defaultRowHeight="12" customHeight="1" x14ac:dyDescent="0.2"/>
  <cols>
    <col min="1" max="1" width="131" style="32" customWidth="1"/>
    <col min="2" max="2" width="9.7109375" style="32" customWidth="1"/>
    <col min="3" max="16384" width="9.140625" style="32"/>
  </cols>
  <sheetData>
    <row r="1" spans="1:1" ht="12" customHeight="1" thickBot="1" x14ac:dyDescent="0.25">
      <c r="A1" s="20" t="str">
        <f>Espaço!$L$1</f>
        <v>Português</v>
      </c>
    </row>
    <row r="2" spans="1:1" ht="12" customHeight="1" x14ac:dyDescent="0.2">
      <c r="A2" s="21"/>
    </row>
    <row r="3" spans="1:1" ht="12" customHeight="1" x14ac:dyDescent="0.2">
      <c r="A3" s="19" t="str">
        <f>IF($A$1="Português",A4,(IF($A$1="English",A5,(IF($A$1="Español",A6,(IF($A$1="Français",A7,)))))))</f>
        <v xml:space="preserve">Vão recorrer a procedimento de contratação pública em valor superior a 5.000,00€ ? </v>
      </c>
    </row>
    <row r="4" spans="1:1" ht="12" customHeight="1" x14ac:dyDescent="0.2">
      <c r="A4" s="90" t="s">
        <v>1356</v>
      </c>
    </row>
    <row r="5" spans="1:1" ht="12" customHeight="1" x14ac:dyDescent="0.2">
      <c r="A5" s="2" t="s">
        <v>1357</v>
      </c>
    </row>
    <row r="6" spans="1:1" ht="12" customHeight="1" x14ac:dyDescent="0.2">
      <c r="A6" s="2" t="s">
        <v>1358</v>
      </c>
    </row>
    <row r="7" spans="1:1" ht="12" customHeight="1" x14ac:dyDescent="0.2">
      <c r="A7" s="2" t="s">
        <v>1359</v>
      </c>
    </row>
    <row r="8" spans="1:1" ht="12" customHeight="1" x14ac:dyDescent="0.2">
      <c r="A8" s="19" t="str">
        <f>IF($A$1="Português",A9,(IF($A$1="English",A10,(IF($A$1="Español",A11,(IF($A$1="Français",A12,)))))))</f>
        <v xml:space="preserve">Se for uma REGIÃO AUTÓNOMA, indique qual:    (Aplica-se apenas às Empresas Portuguesas)   </v>
      </c>
    </row>
    <row r="9" spans="1:1" ht="12" customHeight="1" x14ac:dyDescent="0.2">
      <c r="A9" s="29" t="s">
        <v>131</v>
      </c>
    </row>
    <row r="10" spans="1:1" ht="12" customHeight="1" x14ac:dyDescent="0.2">
      <c r="A10" s="30" t="s">
        <v>98</v>
      </c>
    </row>
    <row r="11" spans="1:1" ht="12" customHeight="1" x14ac:dyDescent="0.2">
      <c r="A11" s="29" t="s">
        <v>99</v>
      </c>
    </row>
    <row r="12" spans="1:1" ht="12" customHeight="1" x14ac:dyDescent="0.2">
      <c r="A12" s="34" t="s">
        <v>100</v>
      </c>
    </row>
    <row r="13" spans="1:1" ht="12" customHeight="1" x14ac:dyDescent="0.2">
      <c r="A13" s="19" t="str">
        <f>IF($A$1="Português",A14,(IF($A$1="English",A15,(IF($A$1="Español",A16,(IF($A$1="Français",A17,)))))))</f>
        <v>Acesso exclusivo à Zona Lounge para almoços de negócios com clientes</v>
      </c>
    </row>
    <row r="14" spans="1:1" ht="12" customHeight="1" x14ac:dyDescent="0.2">
      <c r="A14" s="2" t="s">
        <v>120</v>
      </c>
    </row>
    <row r="15" spans="1:1" ht="12" customHeight="1" x14ac:dyDescent="0.2">
      <c r="A15" s="22" t="s">
        <v>121</v>
      </c>
    </row>
    <row r="16" spans="1:1" ht="12" customHeight="1" x14ac:dyDescent="0.2">
      <c r="A16" s="1" t="s">
        <v>122</v>
      </c>
    </row>
    <row r="17" spans="1:1" ht="12" customHeight="1" x14ac:dyDescent="0.2">
      <c r="A17" s="34" t="s">
        <v>123</v>
      </c>
    </row>
    <row r="18" spans="1:1" ht="12" customHeight="1" x14ac:dyDescent="0.2">
      <c r="A18" s="19" t="str">
        <f>IF($A$1="Português",A19,(IF($A$1="English",A20,(IF($A$1="Español",A21,(IF($A$1="Français",A22,)))))))</f>
        <v>1 Mesa com 10 lugares sentados para os dias 28, 29 Fevereiro e 01 de Março -  Inclui almoço buffet</v>
      </c>
    </row>
    <row r="19" spans="1:1" ht="12" customHeight="1" x14ac:dyDescent="0.2">
      <c r="A19" s="70" t="s">
        <v>1417</v>
      </c>
    </row>
    <row r="20" spans="1:1" ht="12" customHeight="1" x14ac:dyDescent="0.2">
      <c r="A20" s="71" t="s">
        <v>1418</v>
      </c>
    </row>
    <row r="21" spans="1:1" ht="12" customHeight="1" x14ac:dyDescent="0.2">
      <c r="A21" s="68" t="s">
        <v>1419</v>
      </c>
    </row>
    <row r="22" spans="1:1" ht="12" customHeight="1" x14ac:dyDescent="0.2">
      <c r="A22" s="74" t="s">
        <v>1420</v>
      </c>
    </row>
    <row r="23" spans="1:1" ht="12" customHeight="1" x14ac:dyDescent="0.2">
      <c r="A23" s="19" t="str">
        <f>IF($A$1="Português",A24,(IF($A$1="English",A25,(IF($A$1="Español",A26,(IF($A$1="Français",A27,)))))))</f>
        <v>30 Pulseiras VIP com logo da Empresa para distribuição pelos convidados</v>
      </c>
    </row>
    <row r="24" spans="1:1" ht="12" customHeight="1" x14ac:dyDescent="0.2">
      <c r="A24" s="16" t="s">
        <v>224</v>
      </c>
    </row>
    <row r="25" spans="1:1" ht="12" customHeight="1" x14ac:dyDescent="0.2">
      <c r="A25" s="73" t="s">
        <v>225</v>
      </c>
    </row>
    <row r="26" spans="1:1" ht="12" customHeight="1" x14ac:dyDescent="0.2">
      <c r="A26" s="1" t="s">
        <v>226</v>
      </c>
    </row>
    <row r="27" spans="1:1" ht="12" customHeight="1" x14ac:dyDescent="0.2">
      <c r="A27" s="34" t="s">
        <v>227</v>
      </c>
    </row>
    <row r="28" spans="1:1" ht="11.25" x14ac:dyDescent="0.2">
      <c r="A28" s="19" t="str">
        <f>IF($A$1="Português",A29,(IF($A$1="English",A30,(IF($A$1="Español",A31,(IF($A$1="Français",A32,)))))))</f>
        <v>1 Logo da Empresa no mural da entrada do BTL Village</v>
      </c>
    </row>
    <row r="29" spans="1:1" ht="12" customHeight="1" x14ac:dyDescent="0.2">
      <c r="A29" s="72" t="s">
        <v>228</v>
      </c>
    </row>
    <row r="30" spans="1:1" ht="12" customHeight="1" x14ac:dyDescent="0.2">
      <c r="A30" s="73" t="s">
        <v>229</v>
      </c>
    </row>
    <row r="31" spans="1:1" ht="12" customHeight="1" x14ac:dyDescent="0.2">
      <c r="A31" s="72" t="s">
        <v>230</v>
      </c>
    </row>
    <row r="32" spans="1:1" ht="12" customHeight="1" x14ac:dyDescent="0.2">
      <c r="A32" s="34" t="s">
        <v>231</v>
      </c>
    </row>
    <row r="33" spans="1:1" ht="12" customHeight="1" x14ac:dyDescent="0.2">
      <c r="A33" s="19" t="str">
        <f>IF($A$1="Português",A34,(IF($A$1="English",A35,(IF($A$1="Español",A36,(IF($A$1="Français",A37,)))))))</f>
        <v>A mesa será entregue à partir das 13H00 do dia</v>
      </c>
    </row>
    <row r="34" spans="1:1" ht="12" customHeight="1" x14ac:dyDescent="0.2">
      <c r="A34" s="59" t="s">
        <v>246</v>
      </c>
    </row>
    <row r="35" spans="1:1" ht="12" customHeight="1" x14ac:dyDescent="0.2">
      <c r="A35" s="59" t="s">
        <v>247</v>
      </c>
    </row>
    <row r="36" spans="1:1" ht="12" customHeight="1" x14ac:dyDescent="0.2">
      <c r="A36" s="59" t="s">
        <v>248</v>
      </c>
    </row>
    <row r="37" spans="1:1" ht="12" customHeight="1" x14ac:dyDescent="0.2">
      <c r="A37" s="4" t="s">
        <v>249</v>
      </c>
    </row>
    <row r="38" spans="1:1" ht="12" customHeight="1" x14ac:dyDescent="0.2">
      <c r="A38" s="19" t="str">
        <f>IF($A$1="Português",A39,(IF($A$1="English",A40,(IF($A$1="Español",A41,(IF($A$1="Français",A42,)))))))</f>
        <v>Se não preencher este campo, será colocado na</v>
      </c>
    </row>
    <row r="39" spans="1:1" ht="12" customHeight="1" x14ac:dyDescent="0.2">
      <c r="A39" s="1" t="s">
        <v>250</v>
      </c>
    </row>
    <row r="40" spans="1:1" ht="12" customHeight="1" x14ac:dyDescent="0.2">
      <c r="A40" s="1" t="s">
        <v>254</v>
      </c>
    </row>
    <row r="41" spans="1:1" ht="12" customHeight="1" x14ac:dyDescent="0.2">
      <c r="A41" s="1" t="s">
        <v>252</v>
      </c>
    </row>
    <row r="42" spans="1:1" ht="12" customHeight="1" x14ac:dyDescent="0.2">
      <c r="A42" s="2" t="s">
        <v>253</v>
      </c>
    </row>
    <row r="43" spans="1:1" ht="12" customHeight="1" x14ac:dyDescent="0.2">
      <c r="A43" s="19" t="str">
        <f>IF($A$1="Português",A44,(IF($A$1="English",A45,(IF($A$1="Español",A46,(IF($A$1="Français",A47,)))))))</f>
        <v>mesa o nome da inscrição (letra Arial Bold)</v>
      </c>
    </row>
    <row r="44" spans="1:1" ht="12" customHeight="1" x14ac:dyDescent="0.2">
      <c r="A44" s="1" t="s">
        <v>251</v>
      </c>
    </row>
    <row r="45" spans="1:1" ht="12" customHeight="1" x14ac:dyDescent="0.2">
      <c r="A45" s="1" t="s">
        <v>255</v>
      </c>
    </row>
    <row r="46" spans="1:1" ht="12" customHeight="1" x14ac:dyDescent="0.2">
      <c r="A46" s="1" t="s">
        <v>245</v>
      </c>
    </row>
    <row r="47" spans="1:1" ht="12" customHeight="1" x14ac:dyDescent="0.2">
      <c r="A47" s="2" t="s">
        <v>256</v>
      </c>
    </row>
    <row r="48" spans="1:1" ht="12" customHeight="1" x14ac:dyDescent="0.2">
      <c r="A48" s="19" t="str">
        <f>IF($A$1="Português",A49,(IF($A$1="English",A50,(IF($A$1="Español",A51,(IF($A$1="Français",A52,)))))))</f>
        <v>Pagamento a favor de:    LISBOA-FEIRAS CONGRESSOS E EVENTOS   (referência)</v>
      </c>
    </row>
    <row r="49" spans="1:1" ht="12" customHeight="1" x14ac:dyDescent="0.2">
      <c r="A49" s="1" t="s">
        <v>75</v>
      </c>
    </row>
    <row r="50" spans="1:1" ht="12" customHeight="1" x14ac:dyDescent="0.2">
      <c r="A50" s="22" t="s">
        <v>76</v>
      </c>
    </row>
    <row r="51" spans="1:1" ht="12" customHeight="1" x14ac:dyDescent="0.2">
      <c r="A51" s="1" t="s">
        <v>77</v>
      </c>
    </row>
    <row r="52" spans="1:1" ht="12" customHeight="1" x14ac:dyDescent="0.2">
      <c r="A52" s="34" t="s">
        <v>78</v>
      </c>
    </row>
    <row r="53" spans="1:1" ht="33.75" x14ac:dyDescent="0.2">
      <c r="A53" s="19" t="str">
        <f>IF($A$1="Português",A54,(IF($A$1="English",A55,(IF($A$1="Español",A56,(IF($A$1="Français",A57,)))))))</f>
        <v>Declaramos querer participar no certame acima indicado, nas condições da presente Requisição e do Regulamento Geral da FIL, de que tomámos conhecimento e que aceitamos.  Comprometemo-nos a ENVIAR O COMPROVATIVO DO PAGAMENTO INICIAL referente ao valor estimado para a nossa participação e a liquidar o restante nos termos das normas aplicáveis ao Certame.</v>
      </c>
    </row>
    <row r="54" spans="1:1" ht="33.75" x14ac:dyDescent="0.2">
      <c r="A54" s="95" t="s">
        <v>143</v>
      </c>
    </row>
    <row r="55" spans="1:1" ht="22.5" x14ac:dyDescent="0.2">
      <c r="A55" s="96" t="s">
        <v>144</v>
      </c>
    </row>
    <row r="56" spans="1:1" ht="33.75" x14ac:dyDescent="0.2">
      <c r="A56" s="97" t="s">
        <v>145</v>
      </c>
    </row>
    <row r="57" spans="1:1" ht="33.75" x14ac:dyDescent="0.2">
      <c r="A57" s="98" t="s">
        <v>146</v>
      </c>
    </row>
    <row r="58" spans="1:1" ht="12" customHeight="1" x14ac:dyDescent="0.2">
      <c r="A58" s="19" t="str">
        <f>IF($A$1="Português",A59,(IF($A$1="English",A60,(IF($A$1="Español",A61,(IF($A$1="Français",A62,)))))))</f>
        <v>Quota Remoção de Resíduos (Remoção de Resíduos das áreas comuns na Montagem e Realização)</v>
      </c>
    </row>
    <row r="59" spans="1:1" ht="12" customHeight="1" x14ac:dyDescent="0.2">
      <c r="A59" s="66" t="s">
        <v>216</v>
      </c>
    </row>
    <row r="60" spans="1:1" ht="12" customHeight="1" x14ac:dyDescent="0.2">
      <c r="A60" s="67" t="s">
        <v>217</v>
      </c>
    </row>
    <row r="61" spans="1:1" ht="12" customHeight="1" x14ac:dyDescent="0.2">
      <c r="A61" s="35" t="s">
        <v>218</v>
      </c>
    </row>
    <row r="62" spans="1:1" ht="12" customHeight="1" x14ac:dyDescent="0.2">
      <c r="A62" s="65" t="s">
        <v>219</v>
      </c>
    </row>
    <row r="63" spans="1:1" ht="33.75" x14ac:dyDescent="0.2">
      <c r="A63" s="19" t="str">
        <f>IF($A$1="Português",A64,(IF($A$1="English",A65,(IF($A$1="Español",A66,(IF($A$1="Français",A67,)))))))</f>
        <v>A Lisboa-FCE poderá alterar, a todo o tempo, o valor dos preços e encargos fixados para participação no evento, bem como rever as condições de participação, se as condições de mercado ou razões comerciais o impuserem, ou se alterarem as circunstâncias em que os mesmos foram definidos. As alterações apenas se aplicarão para as inscrições efectuadas a partir da data de comunicação/divulgação das mesmas.</v>
      </c>
    </row>
    <row r="64" spans="1:1" ht="33.75" x14ac:dyDescent="0.2">
      <c r="A64" s="95" t="s">
        <v>189</v>
      </c>
    </row>
    <row r="65" spans="1:1" ht="33.75" x14ac:dyDescent="0.2">
      <c r="A65" s="96" t="s">
        <v>190</v>
      </c>
    </row>
    <row r="66" spans="1:1" ht="33.75" x14ac:dyDescent="0.2">
      <c r="A66" s="95" t="s">
        <v>191</v>
      </c>
    </row>
    <row r="67" spans="1:1" ht="33.75" x14ac:dyDescent="0.2">
      <c r="A67" s="65" t="s">
        <v>192</v>
      </c>
    </row>
    <row r="68" spans="1:1" ht="15" customHeight="1" x14ac:dyDescent="0.2">
      <c r="A68" s="19" t="str">
        <f>IF($A$1="Português",A69,IF($A$1="English",A70,IF($A$1="Español",A71,IF($A$1="Français",A72,))))</f>
        <v>(os dados recolhidos são facultados pelo titular no quadro das obrigações contratuais com a Lisboa-FCE e serão mantidos enquanto durar tal relação e para esse efeito)</v>
      </c>
    </row>
    <row r="69" spans="1:1" ht="16.899999999999999" customHeight="1" x14ac:dyDescent="0.2">
      <c r="A69" s="129" t="s">
        <v>234</v>
      </c>
    </row>
    <row r="70" spans="1:1" ht="22.5" x14ac:dyDescent="0.2">
      <c r="A70" s="127" t="s">
        <v>235</v>
      </c>
    </row>
    <row r="71" spans="1:1" ht="22.5" x14ac:dyDescent="0.2">
      <c r="A71" s="128" t="s">
        <v>236</v>
      </c>
    </row>
    <row r="72" spans="1:1" ht="11.25" x14ac:dyDescent="0.2">
      <c r="A72" s="130" t="s">
        <v>237</v>
      </c>
    </row>
    <row r="73" spans="1:1" ht="12" customHeight="1" x14ac:dyDescent="0.2">
      <c r="A73" s="19" t="str">
        <f>IF($A$1="Português",A74,(IF($A$1="English",A75,(IF($A$1="Español",A76,(IF($A$1="Français",A77,)))))))</f>
        <v>Presta consentimento ao tratamento dos Dados constantes nesta Requisição de Participação?</v>
      </c>
    </row>
    <row r="74" spans="1:1" ht="12" customHeight="1" x14ac:dyDescent="0.2">
      <c r="A74" s="2" t="s">
        <v>1360</v>
      </c>
    </row>
    <row r="75" spans="1:1" ht="12" customHeight="1" x14ac:dyDescent="0.2">
      <c r="A75" s="2" t="s">
        <v>1361</v>
      </c>
    </row>
    <row r="76" spans="1:1" ht="12" customHeight="1" x14ac:dyDescent="0.2">
      <c r="A76" s="2" t="s">
        <v>1362</v>
      </c>
    </row>
    <row r="77" spans="1:1" ht="12" customHeight="1" x14ac:dyDescent="0.2">
      <c r="A77" s="2" t="s">
        <v>1363</v>
      </c>
    </row>
    <row r="78" spans="1:1" ht="12" customHeight="1" x14ac:dyDescent="0.2">
      <c r="A78" s="19" t="str">
        <f>IF($A$1="Português",A79,(IF($A$1="English",A80,(IF($A$1="Español",A81,(IF($A$1="Français",A82,)))))))</f>
        <v>Formulário de envio de documento comprovativo de pagamento:</v>
      </c>
    </row>
    <row r="79" spans="1:1" ht="12" customHeight="1" x14ac:dyDescent="0.2">
      <c r="A79" s="90" t="s">
        <v>1368</v>
      </c>
    </row>
    <row r="80" spans="1:1" ht="12" customHeight="1" x14ac:dyDescent="0.2">
      <c r="A80" s="2" t="s">
        <v>1369</v>
      </c>
    </row>
    <row r="81" spans="1:1" ht="12" customHeight="1" x14ac:dyDescent="0.2">
      <c r="A81" s="2" t="s">
        <v>1370</v>
      </c>
    </row>
    <row r="82" spans="1:1" ht="12" customHeight="1" x14ac:dyDescent="0.2">
      <c r="A82" s="2" t="s">
        <v>1371</v>
      </c>
    </row>
    <row r="83" spans="1:1" ht="12" customHeight="1" x14ac:dyDescent="0.2">
      <c r="A83" s="19" t="str">
        <f>IF($A$1="Português",A84,(IF($A$1="English",A85,(IF($A$1="Español",A86,(IF($A$1="Français",A87,)))))))</f>
        <v>Despesas e Encargos inerentes ao procedimento de Contratação Pública - aplica-se 250,00€</v>
      </c>
    </row>
    <row r="84" spans="1:1" ht="12" customHeight="1" x14ac:dyDescent="0.2">
      <c r="A84" s="2" t="s">
        <v>1377</v>
      </c>
    </row>
    <row r="85" spans="1:1" ht="12" customHeight="1" x14ac:dyDescent="0.2">
      <c r="A85" s="498" t="s">
        <v>1378</v>
      </c>
    </row>
    <row r="86" spans="1:1" ht="12" customHeight="1" x14ac:dyDescent="0.2">
      <c r="A86" s="499" t="s">
        <v>1379</v>
      </c>
    </row>
    <row r="87" spans="1:1" ht="12" customHeight="1" x14ac:dyDescent="0.2">
      <c r="A87" s="2" t="s">
        <v>1380</v>
      </c>
    </row>
  </sheetData>
  <sheetProtection selectLockedCells="1"/>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C8F4D-F279-46B6-B362-1B3342D47631}">
  <dimension ref="A1:Q80"/>
  <sheetViews>
    <sheetView showGridLines="0" zoomScaleNormal="100" workbookViewId="0">
      <selection activeCell="D2" sqref="D2:F3"/>
    </sheetView>
  </sheetViews>
  <sheetFormatPr defaultColWidth="9.140625" defaultRowHeight="13.15" customHeight="1" x14ac:dyDescent="0.2"/>
  <cols>
    <col min="1" max="1" width="27.7109375" style="94" bestFit="1" customWidth="1"/>
    <col min="2" max="2" width="4.42578125" style="94" customWidth="1"/>
    <col min="3" max="3" width="9" style="94" bestFit="1" customWidth="1"/>
    <col min="4" max="4" width="1.7109375" style="94" customWidth="1"/>
    <col min="5" max="5" width="11.140625" style="94" bestFit="1" customWidth="1"/>
    <col min="6" max="6" width="2.140625" style="94" customWidth="1"/>
    <col min="7" max="7" width="26.85546875" style="94" bestFit="1" customWidth="1"/>
    <col min="8" max="8" width="1.7109375" style="94" customWidth="1"/>
    <col min="9" max="9" width="26.42578125" style="94" customWidth="1"/>
    <col min="10" max="10" width="3" style="94" customWidth="1"/>
    <col min="11" max="11" width="47.140625" style="94" bestFit="1" customWidth="1"/>
    <col min="12" max="12" width="1.140625" style="94" customWidth="1"/>
    <col min="13" max="13" width="46.5703125" style="94" bestFit="1" customWidth="1"/>
    <col min="14" max="14" width="1.140625" style="94" customWidth="1"/>
    <col min="15" max="15" width="35.85546875" style="94" bestFit="1" customWidth="1"/>
    <col min="16" max="16" width="3.7109375" style="94" customWidth="1"/>
    <col min="17" max="17" width="57.85546875" style="94" bestFit="1" customWidth="1"/>
    <col min="18" max="16384" width="9.140625" style="94"/>
  </cols>
  <sheetData>
    <row r="1" spans="1:17" ht="13.15" customHeight="1" thickBot="1" x14ac:dyDescent="0.25">
      <c r="A1" s="31" t="str">
        <f>Espaço!$L$1</f>
        <v>Português</v>
      </c>
      <c r="B1" s="181"/>
      <c r="C1" s="181"/>
      <c r="D1" s="181"/>
      <c r="E1" s="339" t="str">
        <f>IF($A$1="Português",E2,IF($A$1="English",E3,IF($A$1="Español",E4,IF($A$1="Français",E5,))))</f>
        <v>REALIZAÇÃO</v>
      </c>
      <c r="F1" s="181"/>
      <c r="G1" s="339" t="str">
        <f>IF($A$1="Português",G2,IF($A$1="English",G3,IF($A$1="Español",G4,IF($A$1="Français",G5,))))</f>
        <v>NORMAS DE PARTICIPAÇÃO</v>
      </c>
      <c r="H1" s="340"/>
      <c r="I1" s="339" t="str">
        <f>IF($A$1="Português",I2,IF($A$1="English",I3,IF($A$1="Español",I4,IF($A$1="Français",I5,))))</f>
        <v>TAXA DE MONTAGEM DE STANDS</v>
      </c>
      <c r="K1" s="339" t="str">
        <f>IF($A$1="Português",K2,IF($A$1="English",K3,IF($A$1="Español",K4,IF($A$1="Français",K5,))))</f>
        <v>DATA LIMITE PARA REQUISIÇÃO DE SERVIÇOS</v>
      </c>
      <c r="M1" s="339" t="str">
        <f>IF($A$1="Português",M2,IF($A$1="English",M3,IF($A$1="Español",M4,IF($A$1="Français",M5,))))</f>
        <v>VENDA AUTORIZADA</v>
      </c>
      <c r="O1" s="339" t="str">
        <f>IF($A$1="Português",O2,IF($A$1="English",O3,IF($A$1="Español",O4,IF($A$1="Français",O5,))))</f>
        <v>ELEMENTOS SUSPENSOS</v>
      </c>
      <c r="Q1" s="339" t="str">
        <f>IF($A$1="Português",Q2,IF($A$1="English",Q3,IF($A$1="Español",Q4,IF($A$1="Français",Q5,))))</f>
        <v>Atenção: Este documento não substitui a leitura atenta do Regulamento Geral da FIL.</v>
      </c>
    </row>
    <row r="2" spans="1:17" ht="13.15" customHeight="1" x14ac:dyDescent="0.2">
      <c r="A2" s="510" t="s">
        <v>1394</v>
      </c>
      <c r="B2" s="511"/>
      <c r="C2" s="512"/>
      <c r="D2" s="557"/>
      <c r="E2" s="341" t="s">
        <v>380</v>
      </c>
      <c r="F2" s="342"/>
      <c r="G2" s="94" t="s">
        <v>137</v>
      </c>
      <c r="H2" s="343"/>
      <c r="I2" s="340" t="s">
        <v>381</v>
      </c>
      <c r="K2" s="344" t="s">
        <v>382</v>
      </c>
      <c r="M2" s="94" t="s">
        <v>383</v>
      </c>
      <c r="O2" s="345" t="s">
        <v>384</v>
      </c>
      <c r="Q2" s="94" t="s">
        <v>385</v>
      </c>
    </row>
    <row r="3" spans="1:17" ht="13.15" customHeight="1" x14ac:dyDescent="0.2">
      <c r="A3" s="558" t="s">
        <v>1395</v>
      </c>
      <c r="B3" s="514"/>
      <c r="C3" s="515">
        <v>45345</v>
      </c>
      <c r="D3" s="559"/>
      <c r="E3" s="205" t="s">
        <v>386</v>
      </c>
      <c r="F3" s="346"/>
      <c r="G3" s="94" t="s">
        <v>138</v>
      </c>
      <c r="I3" s="94" t="s">
        <v>387</v>
      </c>
      <c r="K3" s="344" t="s">
        <v>388</v>
      </c>
      <c r="M3" s="94" t="s">
        <v>389</v>
      </c>
      <c r="O3" s="345" t="s">
        <v>390</v>
      </c>
      <c r="Q3" s="94" t="s">
        <v>391</v>
      </c>
    </row>
    <row r="4" spans="1:17" ht="13.15" customHeight="1" x14ac:dyDescent="0.2">
      <c r="A4" s="560" t="s">
        <v>1396</v>
      </c>
      <c r="B4" s="561">
        <v>30</v>
      </c>
      <c r="C4" s="518">
        <f>IF($C$3=0,"0",IF(B4=0,"0",$C$3-B4))</f>
        <v>45315</v>
      </c>
      <c r="D4" s="562"/>
      <c r="E4" s="205" t="s">
        <v>392</v>
      </c>
      <c r="F4" s="347"/>
      <c r="G4" s="94" t="s">
        <v>139</v>
      </c>
      <c r="I4" s="340" t="s">
        <v>393</v>
      </c>
      <c r="K4" s="344" t="s">
        <v>394</v>
      </c>
      <c r="M4" s="94" t="s">
        <v>395</v>
      </c>
      <c r="O4" s="345" t="s">
        <v>396</v>
      </c>
      <c r="Q4" s="94" t="s">
        <v>397</v>
      </c>
    </row>
    <row r="5" spans="1:17" ht="13.15" customHeight="1" x14ac:dyDescent="0.2">
      <c r="A5" s="560" t="s">
        <v>1397</v>
      </c>
      <c r="B5" s="561">
        <v>20</v>
      </c>
      <c r="C5" s="518">
        <f t="shared" ref="C5:C6" si="0">IF($C$3=0,"0",IF(B5=0,"0",$C$3-B5))</f>
        <v>45325</v>
      </c>
      <c r="D5" s="563"/>
      <c r="E5" s="205" t="s">
        <v>398</v>
      </c>
      <c r="F5" s="347"/>
      <c r="G5" s="94" t="s">
        <v>140</v>
      </c>
      <c r="I5" s="340" t="s">
        <v>399</v>
      </c>
      <c r="K5" s="344" t="s">
        <v>400</v>
      </c>
      <c r="M5" s="94" t="s">
        <v>401</v>
      </c>
      <c r="O5" s="94" t="s">
        <v>402</v>
      </c>
      <c r="Q5" s="94" t="s">
        <v>403</v>
      </c>
    </row>
    <row r="6" spans="1:17" ht="13.15" customHeight="1" x14ac:dyDescent="0.2">
      <c r="A6" s="564" t="s">
        <v>1398</v>
      </c>
      <c r="B6" s="561">
        <v>30</v>
      </c>
      <c r="C6" s="518">
        <f t="shared" si="0"/>
        <v>45315</v>
      </c>
      <c r="D6" s="563"/>
      <c r="E6" s="339" t="str">
        <f>IF($A$1="Português",E7,IF($A$1="English",E8,IF($A$1="Español",E9,IF($A$1="Français",E10,))))</f>
        <v>MONTAGEM</v>
      </c>
      <c r="F6" s="347"/>
      <c r="G6" s="339" t="str">
        <f>IF($A$1="Português",G7,IF($A$1="English",G8,IF($A$1="Español",G9,IF($A$1="Français",G10,))))</f>
        <v>CONDIÇÕES DE PARTICIPAÇÃO</v>
      </c>
      <c r="I6" s="339" t="str">
        <f>IF($A$1="Português",I7,IF($A$1="English",I8,IF($A$1="Español",I9,IF($A$1="Français",I10,))))</f>
        <v>REGIME DE IVA EM MATÉRIA DE FEIRAS</v>
      </c>
      <c r="K6" s="339" t="str">
        <f>IF($A$1="Português",K7,IF($A$1="English",K8,IF($A$1="Español",K9,IF($A$1="Français",K10,))))</f>
        <v>DATA LIMITE PARA REQUISIÇÃO DE BILHETES ELECTRÓNICOS</v>
      </c>
      <c r="M6" s="339" t="str">
        <f>IF($A$1="Português",M7,IF($A$1="English",M8,IF($A$1="Español",M9,IF($A$1="Français",M10,))))</f>
        <v>Nota: A todos os valores apresentados acresce o IVA à taxa em vigor.</v>
      </c>
      <c r="O6" s="339" t="str">
        <f>IF($A$1="Português",O7,IF($A$1="English",O8,IF($A$1="Español",O9,IF($A$1="Français",O10,))))</f>
        <v>REQUISITOS DE APROVAÇÃO STANDS</v>
      </c>
      <c r="Q6" s="339" t="str">
        <f>IF($A$1="Português",Q7,IF($A$1="English",Q8,IF($A$1="Español",Q9,IF($A$1="Français",Q10,))))</f>
        <v>SEGURANÇA ALIMENTAR / LICENCIAMENTO RESTAURAÇÃO E BEBIDAS NÃO SEDENTÁRIA</v>
      </c>
    </row>
    <row r="7" spans="1:17" ht="13.15" customHeight="1" thickBot="1" x14ac:dyDescent="0.25">
      <c r="A7" s="560" t="s">
        <v>141</v>
      </c>
      <c r="B7" s="565"/>
      <c r="C7" s="566">
        <v>45350</v>
      </c>
      <c r="D7" s="563"/>
      <c r="E7" s="341" t="s">
        <v>404</v>
      </c>
      <c r="F7" s="347"/>
      <c r="G7" s="94" t="s">
        <v>405</v>
      </c>
      <c r="I7" s="94" t="s">
        <v>406</v>
      </c>
      <c r="K7" s="344" t="s">
        <v>407</v>
      </c>
      <c r="M7" s="94" t="s">
        <v>408</v>
      </c>
      <c r="O7" s="345" t="s">
        <v>409</v>
      </c>
      <c r="Q7" s="94" t="s">
        <v>410</v>
      </c>
    </row>
    <row r="8" spans="1:17" ht="13.15" customHeight="1" thickBot="1" x14ac:dyDescent="0.25">
      <c r="A8" s="567" t="s">
        <v>1399</v>
      </c>
      <c r="B8" s="523">
        <v>161</v>
      </c>
      <c r="C8" s="518">
        <f>IF($C$7=0,"0",IF(B8=0,"0",$C$7-B8))</f>
        <v>45189</v>
      </c>
      <c r="D8" s="568"/>
      <c r="E8" s="205" t="s">
        <v>411</v>
      </c>
      <c r="F8" s="347"/>
      <c r="G8" s="94" t="s">
        <v>412</v>
      </c>
      <c r="I8" s="94" t="s">
        <v>413</v>
      </c>
      <c r="K8" s="344" t="s">
        <v>414</v>
      </c>
      <c r="M8" s="94" t="s">
        <v>415</v>
      </c>
      <c r="O8" s="345" t="s">
        <v>416</v>
      </c>
      <c r="Q8" s="94" t="s">
        <v>417</v>
      </c>
    </row>
    <row r="9" spans="1:17" ht="13.15" customHeight="1" x14ac:dyDescent="0.2">
      <c r="A9" s="569" t="s">
        <v>1400</v>
      </c>
      <c r="B9" s="570">
        <v>161</v>
      </c>
      <c r="C9" s="518">
        <f>IF($C$7=0,"0",IF(B9=0,"0",$C$7-B9))</f>
        <v>45189</v>
      </c>
      <c r="D9" s="563"/>
      <c r="E9" s="205" t="s">
        <v>418</v>
      </c>
      <c r="F9" s="348"/>
      <c r="G9" s="94" t="s">
        <v>419</v>
      </c>
      <c r="I9" s="94" t="s">
        <v>420</v>
      </c>
      <c r="K9" s="344" t="s">
        <v>421</v>
      </c>
      <c r="M9" s="94" t="s">
        <v>422</v>
      </c>
      <c r="O9" s="345" t="s">
        <v>423</v>
      </c>
      <c r="Q9" s="94" t="s">
        <v>424</v>
      </c>
    </row>
    <row r="10" spans="1:17" ht="13.15" customHeight="1" x14ac:dyDescent="0.2">
      <c r="A10" s="560" t="s">
        <v>142</v>
      </c>
      <c r="B10" s="571">
        <v>1.5</v>
      </c>
      <c r="C10" s="518">
        <f t="shared" ref="C10:C11" si="1">IF($C$7=0,"0",IF(B10=0,"0",$C$7-B10))</f>
        <v>45348.5</v>
      </c>
      <c r="D10" s="568"/>
      <c r="E10" s="205" t="s">
        <v>425</v>
      </c>
      <c r="F10" s="347"/>
      <c r="G10" s="94" t="s">
        <v>426</v>
      </c>
      <c r="H10" s="340"/>
      <c r="I10" s="94" t="s">
        <v>427</v>
      </c>
      <c r="K10" s="344" t="s">
        <v>428</v>
      </c>
      <c r="M10" s="94" t="s">
        <v>429</v>
      </c>
      <c r="O10" s="94" t="s">
        <v>430</v>
      </c>
      <c r="Q10" s="94" t="s">
        <v>431</v>
      </c>
    </row>
    <row r="11" spans="1:17" ht="13.15" customHeight="1" thickBot="1" x14ac:dyDescent="0.25">
      <c r="A11" s="558" t="s">
        <v>1401</v>
      </c>
      <c r="B11" s="527">
        <v>1</v>
      </c>
      <c r="C11" s="518">
        <f t="shared" si="1"/>
        <v>45349</v>
      </c>
      <c r="D11" s="562"/>
      <c r="E11" s="339" t="str">
        <f>IF($A$1="Português",E12,IF($A$1="English",E13,IF($A$1="Español",E14,IF($A$1="Français",E15,))))</f>
        <v>DESMONTAGEM</v>
      </c>
      <c r="F11" s="347"/>
      <c r="G11" s="339" t="str">
        <f>IF($A$1="Português",G12,IF($A$1="English",G13,IF($A$1="Español",G14,IF($A$1="Français",G15,))))</f>
        <v>APROVAÇÃO DE STANDS</v>
      </c>
      <c r="I11" s="339" t="str">
        <f>IF($A$1="Português",I12,IF($A$1="English",I13,IF($A$1="Español",I14,IF($A$1="Français",I15,))))</f>
        <v>1 Stand por Pavilhão:</v>
      </c>
      <c r="K11" s="339" t="str">
        <f>IF($A$1="Português",K12,IF($A$1="English",K13,IF($A$1="Español",K14,IF($A$1="Français",K15,))))</f>
        <v>DATA LIMITE PARA APROVAÇÃO DO PROJECTO DE STAND PRÓPRIO</v>
      </c>
      <c r="M11" s="339" t="str">
        <f>IF($A$1="Português",M12,IF($A$1="English",M13,IF($A$1="Español",M14,IF($A$1="Français",M15,))))</f>
        <v>LEGISLAÇÃO SOBRE PAGAMENTOS EM DINHEIRO</v>
      </c>
      <c r="O11" s="339" t="str">
        <f>IF($A$1="Português",O12,IF($A$1="English",O13,IF($A$1="Español",O14,IF($A$1="Français",O15,))))</f>
        <v>Suspensões de IIuminação Aprovadas</v>
      </c>
      <c r="Q11" s="339" t="str">
        <f>IF($A$1="Português",Q12,IF($A$1="English",Q13,IF($A$1="Español",Q14,IF($A$1="Français",Q15,))))</f>
        <v>DATA LIMITE DE INSCRIÇÃO COM PAGAMENTO</v>
      </c>
    </row>
    <row r="12" spans="1:17" ht="13.15" customHeight="1" thickBot="1" x14ac:dyDescent="0.25">
      <c r="A12" s="572" t="s">
        <v>1402</v>
      </c>
      <c r="B12" s="573">
        <f>C12-C7+1</f>
        <v>5</v>
      </c>
      <c r="C12" s="574">
        <v>45354</v>
      </c>
      <c r="D12" s="559"/>
      <c r="E12" s="341" t="s">
        <v>433</v>
      </c>
      <c r="F12" s="347"/>
      <c r="G12" s="94" t="s">
        <v>434</v>
      </c>
      <c r="I12" s="94" t="s">
        <v>435</v>
      </c>
      <c r="K12" s="344" t="s">
        <v>436</v>
      </c>
      <c r="M12" s="344" t="s">
        <v>437</v>
      </c>
      <c r="O12" s="94" t="s">
        <v>438</v>
      </c>
      <c r="Q12" s="94" t="s">
        <v>439</v>
      </c>
    </row>
    <row r="13" spans="1:17" ht="13.15" customHeight="1" x14ac:dyDescent="0.2">
      <c r="A13" s="531" t="s">
        <v>1403</v>
      </c>
      <c r="B13" s="532">
        <v>1</v>
      </c>
      <c r="C13" s="518">
        <f>IF(C12=0,"0",$C$12+$B$13)</f>
        <v>45355</v>
      </c>
      <c r="D13" s="575"/>
      <c r="E13" s="341" t="s">
        <v>440</v>
      </c>
      <c r="F13" s="348"/>
      <c r="G13" s="94" t="s">
        <v>441</v>
      </c>
      <c r="I13" s="94" t="s">
        <v>442</v>
      </c>
      <c r="K13" s="344" t="s">
        <v>443</v>
      </c>
      <c r="M13" s="94" t="s">
        <v>444</v>
      </c>
      <c r="O13" s="94" t="s">
        <v>445</v>
      </c>
      <c r="Q13" s="94" t="s">
        <v>446</v>
      </c>
    </row>
    <row r="14" spans="1:17" ht="13.15" customHeight="1" x14ac:dyDescent="0.2">
      <c r="A14" s="531" t="s">
        <v>432</v>
      </c>
      <c r="B14" s="533"/>
      <c r="C14" s="574">
        <v>45357</v>
      </c>
      <c r="D14" s="576"/>
      <c r="E14" s="341" t="s">
        <v>447</v>
      </c>
      <c r="F14" s="349"/>
      <c r="G14" s="94" t="s">
        <v>448</v>
      </c>
      <c r="I14" s="94" t="s">
        <v>449</v>
      </c>
      <c r="K14" s="344" t="s">
        <v>450</v>
      </c>
      <c r="M14" s="94" t="s">
        <v>451</v>
      </c>
      <c r="O14" s="94" t="s">
        <v>452</v>
      </c>
      <c r="Q14" s="94" t="s">
        <v>453</v>
      </c>
    </row>
    <row r="15" spans="1:17" ht="13.15" customHeight="1" x14ac:dyDescent="0.2">
      <c r="A15" s="534" t="s">
        <v>266</v>
      </c>
      <c r="B15" s="535"/>
      <c r="C15" s="536">
        <v>6.5</v>
      </c>
      <c r="D15" s="181"/>
      <c r="E15" s="341" t="s">
        <v>454</v>
      </c>
      <c r="F15" s="351"/>
      <c r="G15" s="94" t="s">
        <v>455</v>
      </c>
      <c r="I15" s="94" t="s">
        <v>456</v>
      </c>
      <c r="K15" s="344" t="s">
        <v>457</v>
      </c>
      <c r="M15" s="94" t="s">
        <v>458</v>
      </c>
      <c r="O15" s="94" t="s">
        <v>459</v>
      </c>
      <c r="Q15" s="94" t="s">
        <v>460</v>
      </c>
    </row>
    <row r="16" spans="1:17" ht="13.15" customHeight="1" thickBot="1" x14ac:dyDescent="0.25">
      <c r="A16" s="577" t="s">
        <v>1404</v>
      </c>
      <c r="B16" s="578">
        <v>10</v>
      </c>
      <c r="C16" s="579">
        <v>3.25</v>
      </c>
      <c r="D16" s="355"/>
      <c r="E16" s="339" t="str">
        <f>IF($A$1="Português",E17,IF($A$1="English",E18,IF($A$1="Español",E19,IF($A$1="Français",E20,))))</f>
        <v>• Limpeza</v>
      </c>
      <c r="F16" s="181"/>
      <c r="G16" s="339" t="str">
        <f>IF($A$1="Português",G17,IF($A$1="English",G18,IF($A$1="Español",G19,IF($A$1="Français",G20,))))</f>
        <v>• Movimentação de cargas</v>
      </c>
      <c r="I16" s="339" t="str">
        <f>IF($A$1="Português",I17,IF($A$1="English",I18,IF($A$1="Español",I19,IF($A$1="Français",I20,))))</f>
        <v>&gt; 1 Stand por Pavilhão:</v>
      </c>
      <c r="K16" s="339" t="str">
        <f>IF($A$1="Português",K17,IF($A$1="English",K18,IF($A$1="Español",K19,IF($A$1="Français",K20,))))</f>
        <v>DATA LIMITE PARA RECEPÇÃO DE ARTES FINAIS</v>
      </c>
      <c r="M16" s="339" t="str">
        <f>IF($A$1="Português",M17,IF($A$1="English",M18,IF($A$1="Español",M19,IF($A$1="Français",M20,))))</f>
        <v>ALTURAS DE ELEMENTOS CONSTRUTIVOS DE STANDS</v>
      </c>
      <c r="O16" s="339" t="str">
        <f>IF($A$1="Português",O17,IF($A$1="English",O18,IF($A$1="Español",O19,IF($A$1="Français",O20,))))</f>
        <v>Sem Custos Adicionais</v>
      </c>
      <c r="Q16" s="339" t="str">
        <f>IF($A$1="Português",Q17,IF($A$1="English",Q18,IF($A$1="Español",Q19,IF($A$1="Français",Q20,))))</f>
        <v>DATA LIMITE PARA LIQUIDAÇÃO TOTAL DA PARTICIPAÇÃO</v>
      </c>
    </row>
    <row r="17" spans="1:17" ht="13.15" customHeight="1" x14ac:dyDescent="0.2">
      <c r="A17" s="350"/>
      <c r="B17" s="181"/>
      <c r="C17" s="181"/>
      <c r="E17" s="340" t="s">
        <v>462</v>
      </c>
      <c r="F17" s="352"/>
      <c r="G17" s="340" t="s">
        <v>463</v>
      </c>
      <c r="I17" s="94" t="s">
        <v>464</v>
      </c>
      <c r="K17" s="344" t="s">
        <v>465</v>
      </c>
      <c r="M17" s="26" t="s">
        <v>466</v>
      </c>
      <c r="O17" s="94" t="s">
        <v>467</v>
      </c>
      <c r="Q17" s="344" t="s">
        <v>497</v>
      </c>
    </row>
    <row r="18" spans="1:17" ht="13.15" customHeight="1" x14ac:dyDescent="0.2">
      <c r="A18" s="339" t="str">
        <f>IF($A$1="Português",A19,IF($A$1="English",A20,IF($A$1="Español",A21,IF($A$1="Français",A22,))))</f>
        <v>28 de Fevereiro a 03 de Março de 2024</v>
      </c>
      <c r="B18" s="580"/>
      <c r="C18" s="339" t="str">
        <f>IF($A$1="Português",C19,IF($A$1="English",C20,IF($A$1="Español",C21,IF($A$1="Français",C22,))))</f>
        <v>e</v>
      </c>
      <c r="E18" s="340" t="s">
        <v>469</v>
      </c>
      <c r="F18" s="352"/>
      <c r="G18" s="340" t="s">
        <v>470</v>
      </c>
      <c r="I18" s="94" t="s">
        <v>471</v>
      </c>
      <c r="K18" s="344" t="s">
        <v>472</v>
      </c>
      <c r="M18" s="26" t="s">
        <v>473</v>
      </c>
      <c r="O18" s="94" t="s">
        <v>474</v>
      </c>
      <c r="Q18" s="344" t="s">
        <v>506</v>
      </c>
    </row>
    <row r="19" spans="1:17" ht="13.15" customHeight="1" x14ac:dyDescent="0.2">
      <c r="A19" s="118" t="s">
        <v>1405</v>
      </c>
      <c r="B19" s="580"/>
      <c r="C19" s="94" t="s">
        <v>461</v>
      </c>
      <c r="E19" s="340" t="s">
        <v>476</v>
      </c>
      <c r="F19" s="353"/>
      <c r="G19" s="94" t="s">
        <v>477</v>
      </c>
      <c r="I19" s="94" t="s">
        <v>478</v>
      </c>
      <c r="K19" s="344" t="s">
        <v>479</v>
      </c>
      <c r="M19" s="26" t="s">
        <v>480</v>
      </c>
      <c r="O19" s="94" t="s">
        <v>481</v>
      </c>
      <c r="Q19" s="344" t="s">
        <v>515</v>
      </c>
    </row>
    <row r="20" spans="1:17" ht="13.15" customHeight="1" x14ac:dyDescent="0.2">
      <c r="A20" s="119" t="s">
        <v>1406</v>
      </c>
      <c r="B20" s="581"/>
      <c r="C20" s="94" t="s">
        <v>468</v>
      </c>
      <c r="E20" s="94" t="s">
        <v>483</v>
      </c>
      <c r="F20" s="354"/>
      <c r="G20" s="94" t="s">
        <v>484</v>
      </c>
      <c r="I20" s="94" t="s">
        <v>485</v>
      </c>
      <c r="K20" s="344" t="s">
        <v>486</v>
      </c>
      <c r="M20" s="94" t="s">
        <v>487</v>
      </c>
      <c r="O20" s="94" t="s">
        <v>488</v>
      </c>
      <c r="Q20" s="356" t="s">
        <v>523</v>
      </c>
    </row>
    <row r="21" spans="1:17" ht="13.15" customHeight="1" x14ac:dyDescent="0.2">
      <c r="A21" s="119" t="s">
        <v>1407</v>
      </c>
      <c r="B21" s="582"/>
      <c r="C21" s="94" t="s">
        <v>475</v>
      </c>
      <c r="D21" s="355"/>
      <c r="E21" s="339" t="str">
        <f>IF($A$1="Português",E22,IF($A$1="English",E23,IF($A$1="Español",E24,IF($A$1="Français",E25,))))</f>
        <v>Apoio ao Cliente:</v>
      </c>
      <c r="F21" s="355"/>
      <c r="G21" s="339" t="str">
        <f>IF($A$1="Português",G22,IF($A$1="English",G23,IF($A$1="Español",G24,IF($A$1="Français",G25,))))</f>
        <v>BILHETEIRA</v>
      </c>
      <c r="I21" s="339" t="str">
        <f>IF($A$1="Português",I22,IF($A$1="English",I23,IF($A$1="Español",I24,IF($A$1="Français",I25,))))</f>
        <v>Loja do Expositor:</v>
      </c>
      <c r="K21" s="339" t="str">
        <f>IF($A$1="Português",K22,IF($A$1="English",K23,IF($A$1="Español",K24,IF($A$1="Français",K25,))))</f>
        <v>Os Expositores podem aceder aos stands 1 hora antes</v>
      </c>
      <c r="M21" s="339" t="str">
        <f>IF($A$1="Português",M22,IF($A$1="English",M23,IF($A$1="Español",M24,IF($A$1="Français",M25,))))</f>
        <v>CONTEÚDOS OBRIGATÓRIOS PARA ANÁLISE E APROVAÇÃO DE PROJECTOS:</v>
      </c>
      <c r="O21" s="339" t="str">
        <f>IF($A$1="Português",O22,IF($A$1="English",O23,IF($A$1="Español",O24,IF($A$1="Français",O25,))))</f>
        <v>Custo dos Serviços de Suspensão</v>
      </c>
    </row>
    <row r="22" spans="1:17" ht="13.15" customHeight="1" x14ac:dyDescent="0.2">
      <c r="A22" s="275" t="s">
        <v>1408</v>
      </c>
      <c r="B22" s="340"/>
      <c r="C22" s="94" t="s">
        <v>482</v>
      </c>
      <c r="E22" s="205" t="s">
        <v>491</v>
      </c>
      <c r="G22" s="94" t="s">
        <v>492</v>
      </c>
      <c r="I22" s="205" t="s">
        <v>493</v>
      </c>
      <c r="K22" s="340" t="s">
        <v>494</v>
      </c>
      <c r="M22" s="26" t="s">
        <v>495</v>
      </c>
      <c r="O22" s="94" t="s">
        <v>496</v>
      </c>
    </row>
    <row r="23" spans="1:17" ht="13.15" customHeight="1" x14ac:dyDescent="0.2">
      <c r="A23" s="339" t="str">
        <f>IF($A$1="Português",A24,IF($A$1="English",A25,IF($A$1="Español",A26,IF($A$1="Français",A27,))))</f>
        <v>01 e 02 de Março de 2024</v>
      </c>
      <c r="B23" s="340"/>
      <c r="C23" s="339" t="str">
        <f>IF($A$1="Português",C24,IF($A$1="English",C25,IF($A$1="Español",C26,IF($A$1="Français",C27,))))</f>
        <v>a</v>
      </c>
      <c r="E23" s="205" t="s">
        <v>500</v>
      </c>
      <c r="G23" s="94" t="s">
        <v>501</v>
      </c>
      <c r="I23" s="205" t="s">
        <v>502</v>
      </c>
      <c r="K23" s="94" t="s">
        <v>503</v>
      </c>
      <c r="M23" s="26" t="s">
        <v>504</v>
      </c>
      <c r="O23" s="94" t="s">
        <v>505</v>
      </c>
    </row>
    <row r="24" spans="1:17" ht="13.15" customHeight="1" x14ac:dyDescent="0.2">
      <c r="A24" s="275" t="s">
        <v>1495</v>
      </c>
      <c r="C24" s="94" t="s">
        <v>490</v>
      </c>
      <c r="E24" s="205" t="s">
        <v>509</v>
      </c>
      <c r="G24" s="94" t="s">
        <v>510</v>
      </c>
      <c r="I24" s="205" t="s">
        <v>511</v>
      </c>
      <c r="K24" s="94" t="s">
        <v>512</v>
      </c>
      <c r="M24" s="26" t="s">
        <v>513</v>
      </c>
      <c r="O24" s="94" t="s">
        <v>514</v>
      </c>
    </row>
    <row r="25" spans="1:17" ht="13.15" customHeight="1" x14ac:dyDescent="0.2">
      <c r="A25" s="275" t="s">
        <v>1496</v>
      </c>
      <c r="C25" s="94" t="s">
        <v>499</v>
      </c>
      <c r="E25" s="205" t="s">
        <v>517</v>
      </c>
      <c r="G25" s="94" t="s">
        <v>518</v>
      </c>
      <c r="I25" s="205" t="s">
        <v>519</v>
      </c>
      <c r="K25" s="94" t="s">
        <v>520</v>
      </c>
      <c r="M25" s="94" t="s">
        <v>521</v>
      </c>
      <c r="O25" s="94" t="s">
        <v>522</v>
      </c>
    </row>
    <row r="26" spans="1:17" ht="13.15" customHeight="1" x14ac:dyDescent="0.2">
      <c r="A26" s="275" t="s">
        <v>1497</v>
      </c>
      <c r="C26" s="94" t="s">
        <v>508</v>
      </c>
      <c r="D26" s="355"/>
      <c r="E26" s="339" t="str">
        <f>IF($A$1="Português",E27,IF($A$1="English",E28,IF($A$1="Español",E29,IF($A$1="Français",E30,))))</f>
        <v>SITUAÇÃO</v>
      </c>
      <c r="F26" s="355"/>
      <c r="G26" s="339" t="str">
        <f>IF($A$1="Português",G27,IF($A$1="English",G28,IF($A$1="Español",G29,IF($A$1="Français",G30,))))</f>
        <v>Pré-pago / Hora</v>
      </c>
      <c r="I26" s="339" t="str">
        <f>IF($A$1="Português",I27,IF($A$1="English",I28,IF($A$1="Español",I29,IF($A$1="Français",I30,))))</f>
        <v>STAND PRÓPRIO</v>
      </c>
      <c r="K26" s="339" t="str">
        <f>IF($A$1="Português",K27,IF($A$1="English",K28,IF($A$1="Español",K29,IF($A$1="Français",K30,))))</f>
        <v>Antecipações de Montagem (por Stand / por Hora):</v>
      </c>
      <c r="M26" s="339" t="str">
        <f>IF($A$1="Português",M27,IF($A$1="English",M28,IF($A$1="Español",M29,IF($A$1="Français",M30,))))</f>
        <v>Stands Aprovados, com 1 Piso e com altura até aos 6m</v>
      </c>
      <c r="O26" s="339" t="str">
        <f>IF($A$1="Português",O27,IF($A$1="English",O28,IF($A$1="Español",O29,IF($A$1="Français",O30,))))</f>
        <v>PAREDES CONFINANTES COM OUTROS STANDS</v>
      </c>
    </row>
    <row r="27" spans="1:17" ht="13.15" customHeight="1" x14ac:dyDescent="0.2">
      <c r="A27" s="275" t="s">
        <v>1498</v>
      </c>
      <c r="C27" s="94" t="s">
        <v>516</v>
      </c>
      <c r="D27" s="357"/>
      <c r="E27" s="345" t="s">
        <v>526</v>
      </c>
      <c r="G27" s="358" t="s">
        <v>527</v>
      </c>
      <c r="I27" s="94" t="s">
        <v>528</v>
      </c>
      <c r="K27" s="94" t="s">
        <v>529</v>
      </c>
      <c r="M27" s="94" t="s">
        <v>530</v>
      </c>
      <c r="O27" s="345" t="s">
        <v>531</v>
      </c>
    </row>
    <row r="28" spans="1:17" ht="13.15" customHeight="1" x14ac:dyDescent="0.2">
      <c r="A28" s="339" t="str">
        <f>IF($A$1="Português",A29,IF($A$1="English",A30,IF($A$1="Español",A31,IF($A$1="Français",A32,))))</f>
        <v xml:space="preserve">DATAS </v>
      </c>
      <c r="C28" s="339" t="str">
        <f>IF($A$1="Português",C29,IF($A$1="English",C30,IF($A$1="Español",C31,IF($A$1="Français",C32,))))</f>
        <v>Ler +</v>
      </c>
      <c r="D28" s="357"/>
      <c r="E28" s="345" t="s">
        <v>534</v>
      </c>
      <c r="G28" s="358" t="s">
        <v>535</v>
      </c>
      <c r="I28" s="94" t="s">
        <v>536</v>
      </c>
      <c r="K28" s="94" t="s">
        <v>537</v>
      </c>
      <c r="M28" s="94" t="s">
        <v>538</v>
      </c>
      <c r="O28" s="345" t="s">
        <v>539</v>
      </c>
    </row>
    <row r="29" spans="1:17" ht="13.15" customHeight="1" x14ac:dyDescent="0.2">
      <c r="A29" s="340" t="s">
        <v>489</v>
      </c>
      <c r="C29" s="357" t="s">
        <v>525</v>
      </c>
      <c r="D29" s="357"/>
      <c r="E29" s="345" t="s">
        <v>541</v>
      </c>
      <c r="G29" s="358" t="s">
        <v>527</v>
      </c>
      <c r="I29" s="94" t="s">
        <v>542</v>
      </c>
      <c r="K29" s="94" t="s">
        <v>543</v>
      </c>
      <c r="M29" s="94" t="s">
        <v>544</v>
      </c>
      <c r="O29" s="345" t="s">
        <v>545</v>
      </c>
    </row>
    <row r="30" spans="1:17" ht="13.15" customHeight="1" x14ac:dyDescent="0.2">
      <c r="A30" s="94" t="s">
        <v>498</v>
      </c>
      <c r="C30" s="357" t="s">
        <v>533</v>
      </c>
      <c r="D30" s="357"/>
      <c r="E30" s="345" t="s">
        <v>548</v>
      </c>
      <c r="G30" s="275" t="s">
        <v>549</v>
      </c>
      <c r="I30" s="94" t="s">
        <v>550</v>
      </c>
      <c r="K30" s="94" t="s">
        <v>551</v>
      </c>
      <c r="M30" s="94" t="s">
        <v>552</v>
      </c>
      <c r="O30" s="94" t="s">
        <v>553</v>
      </c>
    </row>
    <row r="31" spans="1:17" ht="13.15" customHeight="1" x14ac:dyDescent="0.2">
      <c r="A31" s="94" t="s">
        <v>507</v>
      </c>
      <c r="C31" s="357" t="s">
        <v>540</v>
      </c>
      <c r="D31" s="355"/>
      <c r="E31" s="339" t="str">
        <f>IF($A$1="Português",E32,IF($A$1="English",E33,IF($A$1="Español",E34,IF($A$1="Français",E35,))))</f>
        <v>FRENTES</v>
      </c>
      <c r="F31" s="355"/>
      <c r="G31" s="339" t="str">
        <f>IF($A$1="Português",G32,IF($A$1="English",G33,IF($A$1="Español",G34,IF($A$1="Français",G35,))))</f>
        <v>3ª Hora e seguintes</v>
      </c>
      <c r="I31" s="339" t="str">
        <f>IF($A$1="Português",I32,IF($A$1="English",I33,IF($A$1="Español",I34,IF($A$1="Français",I35,))))</f>
        <v>Gabinete de Imprensa:</v>
      </c>
      <c r="K31" s="339" t="str">
        <f>IF($A$1="Português",K32,IF($A$1="English",K33,IF($A$1="Español",K34,IF($A$1="Français",K35,))))</f>
        <v>Prolongamentos de Montagem (por Stand / por Hora):</v>
      </c>
      <c r="M31" s="339" t="str">
        <f>IF($A$1="Português",M32,IF($A$1="English",M33,IF($A$1="Español",M34,IF($A$1="Français",M35,))))</f>
        <v>Stands Aprovados, com 2º Piso e com altura até aos 6m</v>
      </c>
      <c r="O31" s="339" t="str">
        <f>IF($A$1="Português",O32,IF($A$1="English",O33,IF($A$1="Español",O34,IF($A$1="Français",O35,))))</f>
        <v>MATERIAIS DE MONTAGEM</v>
      </c>
    </row>
    <row r="32" spans="1:17" ht="13.15" customHeight="1" x14ac:dyDescent="0.2">
      <c r="A32" s="94" t="s">
        <v>498</v>
      </c>
      <c r="C32" s="357" t="s">
        <v>547</v>
      </c>
      <c r="D32" s="192"/>
      <c r="E32" s="94" t="s">
        <v>555</v>
      </c>
      <c r="F32" s="357"/>
      <c r="G32" s="358" t="s">
        <v>556</v>
      </c>
      <c r="I32" s="94" t="s">
        <v>557</v>
      </c>
      <c r="K32" s="94" t="s">
        <v>558</v>
      </c>
      <c r="M32" s="94" t="s">
        <v>559</v>
      </c>
      <c r="O32" s="94" t="s">
        <v>560</v>
      </c>
    </row>
    <row r="33" spans="1:15" ht="13.15" customHeight="1" x14ac:dyDescent="0.2">
      <c r="A33" s="339" t="str">
        <f>IF($A$1="Português",A34,IF($A$1="English",A35,IF($A$1="Español",A36,IF($A$1="Français",A37,))))</f>
        <v>HORÁRIO</v>
      </c>
      <c r="C33" s="339" t="str">
        <f>IF($A$1="Português",C34,IF($A$1="English",C35,IF($A$1="Español",C36,IF($A$1="Français",C37,))))</f>
        <v>Enviar para:</v>
      </c>
      <c r="D33" s="192"/>
      <c r="E33" s="94" t="s">
        <v>562</v>
      </c>
      <c r="F33" s="357"/>
      <c r="G33" s="358" t="s">
        <v>563</v>
      </c>
      <c r="I33" s="94" t="s">
        <v>564</v>
      </c>
      <c r="K33" s="94" t="s">
        <v>565</v>
      </c>
      <c r="M33" s="94" t="s">
        <v>566</v>
      </c>
      <c r="O33" s="94" t="s">
        <v>567</v>
      </c>
    </row>
    <row r="34" spans="1:15" ht="13.15" customHeight="1" x14ac:dyDescent="0.2">
      <c r="A34" s="340" t="s">
        <v>524</v>
      </c>
      <c r="C34" s="192" t="s">
        <v>165</v>
      </c>
      <c r="D34" s="359"/>
      <c r="E34" s="94" t="s">
        <v>569</v>
      </c>
      <c r="F34" s="357"/>
      <c r="G34" s="358" t="s">
        <v>570</v>
      </c>
      <c r="I34" s="94" t="s">
        <v>571</v>
      </c>
      <c r="K34" s="94" t="s">
        <v>572</v>
      </c>
      <c r="M34" s="94" t="s">
        <v>573</v>
      </c>
      <c r="O34" s="94" t="s">
        <v>574</v>
      </c>
    </row>
    <row r="35" spans="1:15" ht="13.15" customHeight="1" x14ac:dyDescent="0.2">
      <c r="A35" s="340" t="s">
        <v>532</v>
      </c>
      <c r="C35" s="192" t="s">
        <v>166</v>
      </c>
      <c r="D35" s="195"/>
      <c r="E35" s="94" t="s">
        <v>576</v>
      </c>
      <c r="F35" s="357"/>
      <c r="G35" s="275" t="s">
        <v>577</v>
      </c>
      <c r="I35" s="94" t="s">
        <v>578</v>
      </c>
      <c r="K35" s="94" t="s">
        <v>579</v>
      </c>
      <c r="M35" s="94" t="s">
        <v>580</v>
      </c>
      <c r="O35" s="94" t="s">
        <v>581</v>
      </c>
    </row>
    <row r="36" spans="1:15" ht="13.15" customHeight="1" x14ac:dyDescent="0.2">
      <c r="A36" s="340" t="s">
        <v>524</v>
      </c>
      <c r="C36" s="359" t="s">
        <v>167</v>
      </c>
      <c r="D36" s="355"/>
      <c r="E36" s="339" t="str">
        <f>IF($A$1="Português",E37,IF($A$1="English",E38,IF($A$1="Español",E39,IF($A$1="Français",E40,))))</f>
        <v>• Segurança</v>
      </c>
      <c r="F36" s="355"/>
      <c r="G36" s="339" t="str">
        <f>IF($A$1="Português",G37,IF($A$1="English",G38,IF($A$1="Español",G39,IF($A$1="Français",G40,))))</f>
        <v>CARTÕES DE MONTAGEM / DESMONTAGEM</v>
      </c>
      <c r="I36" s="339" t="str">
        <f>IF($A$1="Português",I37,IF($A$1="English",I38,IF($A$1="Español",I39,IF($A$1="Français",I40,))))</f>
        <v>CUSTOS</v>
      </c>
      <c r="K36" s="339" t="str">
        <f>IF($A$1="Português",K37,IF($A$1="English",K38,IF($A$1="Español",K39,IF($A$1="Français",K40,))))</f>
        <v>SERVIÇOS A PRESTAR EXCLUSIVAMENTE PELA FIL</v>
      </c>
      <c r="M36" s="339" t="str">
        <f>IF($A$1="Português",M37,IF($A$1="English",M38,IF($A$1="Español",M39,IF($A$1="Français",M40,))))</f>
        <v>Suspensões de Elementos Decorativos - Aprovadas até aos 6m</v>
      </c>
      <c r="O36" s="339" t="str">
        <f>IF($A$1="Português",O37,IF($A$1="English",O38,IF($A$1="Español",O39,IF($A$1="Français",O40,))))</f>
        <v>MOBILIDADE</v>
      </c>
    </row>
    <row r="37" spans="1:15" ht="13.15" customHeight="1" x14ac:dyDescent="0.2">
      <c r="A37" s="340" t="s">
        <v>546</v>
      </c>
      <c r="C37" s="195" t="s">
        <v>168</v>
      </c>
      <c r="D37" s="360"/>
      <c r="E37" s="340" t="s">
        <v>584</v>
      </c>
      <c r="G37" s="345" t="s">
        <v>585</v>
      </c>
      <c r="I37" s="94" t="s">
        <v>586</v>
      </c>
      <c r="K37" s="94" t="s">
        <v>587</v>
      </c>
      <c r="M37" s="94" t="s">
        <v>588</v>
      </c>
      <c r="O37" s="94" t="s">
        <v>589</v>
      </c>
    </row>
    <row r="38" spans="1:15" ht="13.15" customHeight="1" x14ac:dyDescent="0.2">
      <c r="A38" s="339" t="str">
        <f>IF($A$1="Português",A39,IF($A$1="English",A40,IF($A$1="Español",A41,IF($A$1="Français",A42,))))</f>
        <v>ORGANIZAÇÃO</v>
      </c>
      <c r="C38" s="339" t="str">
        <f>IF($A$1="Português",C39,IF($A$1="English",C40,IF($A$1="Español",C41,IF($A$1="Français",C42,))))</f>
        <v>1ª Hora</v>
      </c>
      <c r="D38" s="360"/>
      <c r="E38" s="185" t="s">
        <v>592</v>
      </c>
      <c r="G38" s="361" t="s">
        <v>593</v>
      </c>
      <c r="I38" s="94" t="s">
        <v>594</v>
      </c>
      <c r="K38" s="94" t="s">
        <v>595</v>
      </c>
      <c r="M38" s="94" t="s">
        <v>596</v>
      </c>
      <c r="O38" s="94" t="s">
        <v>597</v>
      </c>
    </row>
    <row r="39" spans="1:15" ht="13.15" customHeight="1" x14ac:dyDescent="0.2">
      <c r="A39" s="341" t="s">
        <v>554</v>
      </c>
      <c r="C39" s="360" t="s">
        <v>583</v>
      </c>
      <c r="D39" s="360"/>
      <c r="E39" s="94" t="s">
        <v>599</v>
      </c>
      <c r="G39" s="345" t="s">
        <v>600</v>
      </c>
      <c r="I39" s="94" t="s">
        <v>601</v>
      </c>
      <c r="K39" s="94" t="s">
        <v>602</v>
      </c>
      <c r="M39" s="94" t="s">
        <v>603</v>
      </c>
      <c r="O39" s="94" t="s">
        <v>604</v>
      </c>
    </row>
    <row r="40" spans="1:15" ht="13.15" customHeight="1" x14ac:dyDescent="0.2">
      <c r="A40" s="341" t="s">
        <v>561</v>
      </c>
      <c r="C40" s="360" t="s">
        <v>591</v>
      </c>
      <c r="D40" s="275"/>
      <c r="E40" s="94" t="s">
        <v>607</v>
      </c>
      <c r="G40" s="345" t="s">
        <v>608</v>
      </c>
      <c r="I40" s="94" t="s">
        <v>609</v>
      </c>
      <c r="K40" s="94" t="s">
        <v>610</v>
      </c>
      <c r="M40" s="94" t="s">
        <v>611</v>
      </c>
      <c r="O40" s="94" t="s">
        <v>612</v>
      </c>
    </row>
    <row r="41" spans="1:15" ht="13.15" customHeight="1" x14ac:dyDescent="0.2">
      <c r="A41" s="341" t="s">
        <v>568</v>
      </c>
      <c r="C41" s="360" t="s">
        <v>583</v>
      </c>
      <c r="D41" s="355"/>
      <c r="E41" s="355"/>
      <c r="F41" s="355"/>
      <c r="G41" s="339" t="str">
        <f>IF($A$1="Português",G42,IF($A$1="English",G43,IF($A$1="Español",G44,IF($A$1="Français",G45,))))</f>
        <v>CARTÕES DE EXPOSITOR</v>
      </c>
      <c r="I41" s="339" t="str">
        <f>IF($A$1="Português",I42,IF($A$1="English",I43,IF($A$1="Español",I44,IF($A$1="Français",I45,))))</f>
        <v>Tractor com Galera</v>
      </c>
      <c r="K41" s="339" t="str">
        <f>IF($A$1="Português",K42,IF($A$1="English",K43,IF($A$1="Español",K44,IF($A$1="Français",K45,))))</f>
        <v>• Fornecimento de ar comprimido e fluídos combustíveis</v>
      </c>
      <c r="M41" s="339" t="str">
        <f>IF($A$1="Português",M42,IF($A$1="English",M43,IF($A$1="Español",M44,IF($A$1="Français",M45,))))</f>
        <v>Suspensões de Elementos Decorativos - Aprovadas  acima dos 6 m</v>
      </c>
      <c r="O41" s="339" t="str">
        <f>IF($A$1="Português",O42,IF($A$1="English",O43,IF($A$1="Español",O44,IF($A$1="Français",O45,))))</f>
        <v>EXPOSITORES EXTRA COMUNITÁRIOS</v>
      </c>
    </row>
    <row r="42" spans="1:15" ht="13.15" customHeight="1" x14ac:dyDescent="0.2">
      <c r="A42" s="341" t="s">
        <v>575</v>
      </c>
      <c r="C42" s="275" t="s">
        <v>606</v>
      </c>
      <c r="D42" s="358"/>
      <c r="F42" s="192"/>
      <c r="G42" s="345" t="s">
        <v>615</v>
      </c>
      <c r="I42" s="94" t="s">
        <v>616</v>
      </c>
      <c r="K42" s="185" t="s">
        <v>617</v>
      </c>
      <c r="M42" s="94" t="s">
        <v>618</v>
      </c>
      <c r="O42" s="94" t="s">
        <v>1421</v>
      </c>
    </row>
    <row r="43" spans="1:15" ht="13.15" customHeight="1" x14ac:dyDescent="0.2">
      <c r="A43" s="339" t="str">
        <f>IF($A$1="Português",A44,IF($A$1="English",A45,IF($A$1="Español",A46,IF($A$1="Français",A47,))))</f>
        <v>RUÍDO</v>
      </c>
      <c r="C43" s="339" t="str">
        <f>IF($A$1="Português",C44,IF($A$1="English",C45,IF($A$1="Español",C46,IF($A$1="Français",C47,))))</f>
        <v>2ª Hora</v>
      </c>
      <c r="D43" s="358"/>
      <c r="E43" s="205"/>
      <c r="F43" s="192"/>
      <c r="G43" s="345" t="s">
        <v>621</v>
      </c>
      <c r="I43" s="94" t="s">
        <v>622</v>
      </c>
      <c r="K43" s="340" t="s">
        <v>623</v>
      </c>
      <c r="M43" s="94" t="s">
        <v>624</v>
      </c>
      <c r="O43" s="94" t="s">
        <v>1422</v>
      </c>
    </row>
    <row r="44" spans="1:15" ht="13.15" customHeight="1" x14ac:dyDescent="0.2">
      <c r="A44" s="94" t="s">
        <v>582</v>
      </c>
      <c r="C44" s="358" t="s">
        <v>614</v>
      </c>
      <c r="D44" s="358"/>
      <c r="E44" s="359"/>
      <c r="F44" s="359"/>
      <c r="G44" s="345" t="s">
        <v>626</v>
      </c>
      <c r="I44" s="94" t="s">
        <v>627</v>
      </c>
      <c r="K44" s="94" t="s">
        <v>628</v>
      </c>
      <c r="M44" s="362" t="s">
        <v>629</v>
      </c>
      <c r="O44" s="94" t="s">
        <v>1421</v>
      </c>
    </row>
    <row r="45" spans="1:15" ht="13.15" customHeight="1" x14ac:dyDescent="0.2">
      <c r="A45" s="94" t="s">
        <v>590</v>
      </c>
      <c r="C45" s="358" t="s">
        <v>620</v>
      </c>
      <c r="D45" s="357"/>
      <c r="E45" s="195"/>
      <c r="F45" s="195"/>
      <c r="G45" s="345" t="s">
        <v>632</v>
      </c>
      <c r="I45" s="94" t="s">
        <v>633</v>
      </c>
      <c r="K45" s="94" t="s">
        <v>634</v>
      </c>
      <c r="M45" s="94" t="s">
        <v>635</v>
      </c>
      <c r="O45" s="94" t="s">
        <v>1423</v>
      </c>
    </row>
    <row r="46" spans="1:15" ht="13.15" customHeight="1" x14ac:dyDescent="0.2">
      <c r="A46" s="94" t="s">
        <v>598</v>
      </c>
      <c r="C46" s="358" t="s">
        <v>614</v>
      </c>
      <c r="D46" s="355"/>
      <c r="E46" s="355"/>
      <c r="F46" s="355"/>
      <c r="G46" s="339" t="str">
        <f>IF($A$1="Português",G47,IF($A$1="English",G48,IF($A$1="Español",G49,IF($A$1="Français",G50,))))</f>
        <v>MORADA</v>
      </c>
      <c r="I46" s="339" t="str">
        <f>IF($A$1="Português",I47,IF($A$1="English",I48,IF($A$1="Español",I49,IF($A$1="Français",I50,))))</f>
        <v>Motociclos</v>
      </c>
      <c r="K46" s="339" t="str">
        <f>IF($A$1="Português",K47,IF($A$1="English",K48,IF($A$1="Español",K49,IF($A$1="Français",K50,))))</f>
        <v>Os Stands fornecidos pela FIL serão entregues a partir das 15H00 do dia</v>
      </c>
      <c r="M46" s="339" t="str">
        <f>IF($A$1="Português",M47,IF($A$1="English",M48,IF($A$1="Español",M49,IF($A$1="Français",M50,))))</f>
        <v>50% do preço do 1º piso x área do 2º piso</v>
      </c>
      <c r="O46" s="339" t="str">
        <f>IF($A$1="Português",O47,IF($A$1="English",O48,IF($A$1="Español",O49,IF($A$1="Français",O50,))))</f>
        <v>EXPOSITORES COMUNITÁRIOS</v>
      </c>
    </row>
    <row r="47" spans="1:15" ht="13.15" customHeight="1" x14ac:dyDescent="0.2">
      <c r="A47" s="94" t="s">
        <v>605</v>
      </c>
      <c r="C47" s="357" t="s">
        <v>631</v>
      </c>
      <c r="D47" s="358"/>
      <c r="E47" s="360"/>
      <c r="F47" s="360"/>
      <c r="G47" s="341" t="s">
        <v>638</v>
      </c>
      <c r="I47" s="94" t="s">
        <v>639</v>
      </c>
      <c r="K47" s="363" t="s">
        <v>640</v>
      </c>
      <c r="M47" s="94" t="s">
        <v>1488</v>
      </c>
      <c r="O47" s="94" t="s">
        <v>1424</v>
      </c>
    </row>
    <row r="48" spans="1:15" ht="13.15" customHeight="1" x14ac:dyDescent="0.2">
      <c r="A48" s="339" t="str">
        <f>IF($A$1="Português",A49,IF($A$1="English",A50,IF($A$1="Español",A51,IF($A$1="Français",A52,))))</f>
        <v>Profissional e Público</v>
      </c>
      <c r="C48" s="339" t="str">
        <f>IF($A$1="Português",C49,IF($A$1="English",C50,IF($A$1="Español",C51,IF($A$1="Français",C52,))))</f>
        <v>Pesados</v>
      </c>
      <c r="D48" s="358"/>
      <c r="E48" s="360"/>
      <c r="F48" s="360"/>
      <c r="G48" s="341" t="s">
        <v>643</v>
      </c>
      <c r="I48" s="94" t="s">
        <v>644</v>
      </c>
      <c r="K48" s="363" t="s">
        <v>645</v>
      </c>
      <c r="M48" s="94" t="s">
        <v>1489</v>
      </c>
      <c r="O48" s="94" t="s">
        <v>1425</v>
      </c>
    </row>
    <row r="49" spans="1:15" ht="13.15" customHeight="1" x14ac:dyDescent="0.2">
      <c r="A49" s="94" t="s">
        <v>613</v>
      </c>
      <c r="C49" s="358" t="s">
        <v>637</v>
      </c>
      <c r="D49" s="358"/>
      <c r="E49" s="360"/>
      <c r="F49" s="360"/>
      <c r="G49" s="341" t="s">
        <v>647</v>
      </c>
      <c r="I49" s="94" t="s">
        <v>648</v>
      </c>
      <c r="K49" s="363" t="s">
        <v>649</v>
      </c>
      <c r="M49" s="94" t="s">
        <v>1491</v>
      </c>
      <c r="O49" s="94" t="s">
        <v>1424</v>
      </c>
    </row>
    <row r="50" spans="1:15" ht="13.15" customHeight="1" x14ac:dyDescent="0.2">
      <c r="A50" s="205" t="s">
        <v>619</v>
      </c>
      <c r="C50" s="358" t="s">
        <v>642</v>
      </c>
      <c r="D50" s="275"/>
      <c r="E50" s="275"/>
      <c r="F50" s="275"/>
      <c r="G50" s="341" t="s">
        <v>652</v>
      </c>
      <c r="I50" s="94" t="s">
        <v>653</v>
      </c>
      <c r="K50" s="364" t="s">
        <v>654</v>
      </c>
      <c r="M50" s="94" t="s">
        <v>1490</v>
      </c>
      <c r="O50" s="94" t="s">
        <v>1426</v>
      </c>
    </row>
    <row r="51" spans="1:15" ht="13.15" customHeight="1" x14ac:dyDescent="0.2">
      <c r="A51" s="205" t="s">
        <v>625</v>
      </c>
      <c r="C51" s="358" t="s">
        <v>637</v>
      </c>
      <c r="D51" s="355"/>
      <c r="E51" s="355"/>
      <c r="F51" s="355"/>
      <c r="G51" s="339" t="str">
        <f>IF($A$1="Português",G52,IF($A$1="English",G53,IF($A$1="Español",G54,IF($A$1="Français",G55,))))</f>
        <v>CONTACTOS</v>
      </c>
      <c r="I51" s="339" t="str">
        <f>IF($A$1="Português",I52,IF($A$1="English",I53,IF($A$1="Español",I54,IF($A$1="Français",I55,))))</f>
        <v>UTILIZAÇÃO DOS DADOS</v>
      </c>
      <c r="K51" s="339" t="str">
        <f>IF($A$1="Português",K52,IF($A$1="English",K53,IF($A$1="Español",K54,IF($A$1="Français",K55,))))</f>
        <v>Os Stands fornecidos pela FIL serão entregues a partir das 08H00 do dia</v>
      </c>
      <c r="M51" s="339" t="str">
        <f>IF($A$1="Português",M52,IF($A$1="English",M53,IF($A$1="Español",M54,IF($A$1="Français",M55,))))</f>
        <v>PAREDES CONFINANTES COM PAREDES DOS PAVILHÕES</v>
      </c>
      <c r="O51" s="339" t="str">
        <f>IF($A$1="Português",O52,IF($A$1="English",O53,IF($A$1="Español",O54,IF($A$1="Français",O55,))))</f>
        <v>TRANSMISSÃO DOS DADOS PESSOAIS A TERCEIROS</v>
      </c>
    </row>
    <row r="52" spans="1:15" ht="13.15" customHeight="1" x14ac:dyDescent="0.2">
      <c r="A52" s="205" t="s">
        <v>630</v>
      </c>
      <c r="C52" s="275" t="s">
        <v>651</v>
      </c>
      <c r="E52" s="358"/>
      <c r="F52" s="358"/>
      <c r="G52" s="341" t="s">
        <v>657</v>
      </c>
      <c r="I52" s="94" t="s">
        <v>1427</v>
      </c>
      <c r="K52" s="615" t="s">
        <v>1499</v>
      </c>
      <c r="M52" s="364" t="s">
        <v>659</v>
      </c>
      <c r="O52" s="94" t="s">
        <v>1428</v>
      </c>
    </row>
    <row r="53" spans="1:15" ht="13.15" customHeight="1" x14ac:dyDescent="0.2">
      <c r="A53" s="339" t="str">
        <f>IF($A$1="Português",A54,IF($A$1="English",A55,IF($A$1="Español",A56,IF($A$1="Français",A57,))))</f>
        <v>Público</v>
      </c>
      <c r="C53" s="339" t="str">
        <f>IF($A$1="Português",C54,IF($A$1="English",C55,IF($A$1="Español",C56,IF($A$1="Français",C57,))))</f>
        <v>Individual</v>
      </c>
      <c r="E53" s="358"/>
      <c r="F53" s="358"/>
      <c r="G53" s="341" t="s">
        <v>661</v>
      </c>
      <c r="I53" s="94" t="s">
        <v>1429</v>
      </c>
      <c r="K53" s="615" t="s">
        <v>1500</v>
      </c>
      <c r="M53" s="364" t="s">
        <v>663</v>
      </c>
      <c r="O53" s="94" t="s">
        <v>1430</v>
      </c>
    </row>
    <row r="54" spans="1:15" ht="13.15" customHeight="1" x14ac:dyDescent="0.2">
      <c r="A54" s="94" t="s">
        <v>636</v>
      </c>
      <c r="C54" s="94" t="s">
        <v>656</v>
      </c>
      <c r="E54" s="358"/>
      <c r="F54" s="358"/>
      <c r="G54" s="341" t="s">
        <v>657</v>
      </c>
      <c r="I54" s="94" t="s">
        <v>1431</v>
      </c>
      <c r="K54" s="615" t="s">
        <v>1501</v>
      </c>
      <c r="M54" s="364" t="s">
        <v>666</v>
      </c>
      <c r="O54" s="94" t="s">
        <v>1432</v>
      </c>
    </row>
    <row r="55" spans="1:15" ht="13.15" customHeight="1" x14ac:dyDescent="0.2">
      <c r="A55" s="205" t="s">
        <v>641</v>
      </c>
      <c r="C55" s="94" t="s">
        <v>656</v>
      </c>
      <c r="E55" s="357"/>
      <c r="F55" s="357"/>
      <c r="G55" s="341" t="s">
        <v>661</v>
      </c>
      <c r="I55" s="94" t="s">
        <v>1433</v>
      </c>
      <c r="K55" s="616" t="s">
        <v>1502</v>
      </c>
      <c r="M55" s="366" t="s">
        <v>670</v>
      </c>
      <c r="O55" s="94" t="s">
        <v>1434</v>
      </c>
    </row>
    <row r="56" spans="1:15" ht="13.15" customHeight="1" x14ac:dyDescent="0.2">
      <c r="A56" s="205" t="s">
        <v>646</v>
      </c>
      <c r="C56" s="94" t="s">
        <v>656</v>
      </c>
      <c r="D56" s="355"/>
      <c r="E56" s="355"/>
      <c r="F56" s="355"/>
      <c r="G56" s="339" t="str">
        <f>IF($A$1="Português",G57,IF($A$1="English",G58,IF($A$1="Español",G59,IF($A$1="Français",G60,))))</f>
        <v>BTL EMPREGO + FORMAÇÃO</v>
      </c>
      <c r="I56" s="339" t="str">
        <f>IF($A$1="Português",I57,IF($A$1="English",I58,IF($A$1="Español",I59,IF($A$1="Français",I60,))))</f>
        <v>Serviços Comerciais:</v>
      </c>
      <c r="K56" s="339" t="str">
        <f>IF($A$1="Português",K57,IF($A$1="English",K58,IF($A$1="Español",K59,IF($A$1="Français",K60,))))</f>
        <v>• Fornecimento de energia eléctrica</v>
      </c>
      <c r="M56" s="339" t="str">
        <f>IF($A$1="Português",M57,IF($A$1="English",M58,IF($A$1="Español",M59,IF($A$1="Français",M60,))))</f>
        <v>A altura máxima permitida é de 6 metros.</v>
      </c>
      <c r="O56" s="339" t="str">
        <f>IF($A$1="Português",O57,IF($A$1="English",O58,IF($A$1="Español",O59,IF($A$1="Français",O60,))))</f>
        <v>DIREITOS DOS TITULARES DOS DADOS PESSOAIS</v>
      </c>
    </row>
    <row r="57" spans="1:15" ht="13.15" customHeight="1" x14ac:dyDescent="0.2">
      <c r="A57" s="205" t="s">
        <v>650</v>
      </c>
      <c r="C57" s="94" t="s">
        <v>668</v>
      </c>
      <c r="D57" s="358"/>
      <c r="E57" s="358"/>
      <c r="F57" s="358"/>
      <c r="G57" s="1" t="s">
        <v>1503</v>
      </c>
      <c r="I57" s="205" t="s">
        <v>673</v>
      </c>
      <c r="K57" s="340" t="s">
        <v>658</v>
      </c>
      <c r="M57" s="366" t="s">
        <v>675</v>
      </c>
      <c r="O57" s="94" t="s">
        <v>1435</v>
      </c>
    </row>
    <row r="58" spans="1:15" ht="13.15" customHeight="1" x14ac:dyDescent="0.2">
      <c r="A58" s="339" t="str">
        <f>IF($A$1="Português",A59,IF($A$1="English",A60,IF($A$1="Español",A61,IF($A$1="Français",A62,))))</f>
        <v>Profissional</v>
      </c>
      <c r="C58" s="339" t="str">
        <f>IF($A$1="Português",C59,IF($A$1="English",C60,IF($A$1="Español",C61,IF($A$1="Français",C62,))))</f>
        <v>Ligeiros</v>
      </c>
      <c r="D58" s="358"/>
      <c r="E58" s="358"/>
      <c r="F58" s="358"/>
      <c r="G58" s="1" t="s">
        <v>1504</v>
      </c>
      <c r="I58" s="205" t="s">
        <v>678</v>
      </c>
      <c r="K58" s="340" t="s">
        <v>662</v>
      </c>
      <c r="M58" s="366" t="s">
        <v>680</v>
      </c>
      <c r="O58" s="94" t="s">
        <v>1436</v>
      </c>
    </row>
    <row r="59" spans="1:15" ht="13.15" customHeight="1" x14ac:dyDescent="0.2">
      <c r="A59" s="94" t="s">
        <v>655</v>
      </c>
      <c r="C59" s="358" t="s">
        <v>672</v>
      </c>
      <c r="D59" s="358"/>
      <c r="E59" s="358"/>
      <c r="F59" s="358"/>
      <c r="G59" s="1" t="s">
        <v>1505</v>
      </c>
      <c r="I59" s="205" t="s">
        <v>683</v>
      </c>
      <c r="K59" s="94" t="s">
        <v>665</v>
      </c>
      <c r="M59" s="366" t="s">
        <v>685</v>
      </c>
      <c r="O59" s="94" t="s">
        <v>1437</v>
      </c>
    </row>
    <row r="60" spans="1:15" ht="13.15" customHeight="1" x14ac:dyDescent="0.2">
      <c r="A60" s="205" t="s">
        <v>660</v>
      </c>
      <c r="C60" s="358" t="s">
        <v>677</v>
      </c>
      <c r="D60" s="275"/>
      <c r="E60" s="275"/>
      <c r="F60" s="275"/>
      <c r="G60" s="1" t="s">
        <v>1506</v>
      </c>
      <c r="I60" s="205" t="s">
        <v>688</v>
      </c>
      <c r="K60" s="94" t="s">
        <v>669</v>
      </c>
      <c r="M60" s="94" t="s">
        <v>690</v>
      </c>
      <c r="O60" s="94" t="s">
        <v>1438</v>
      </c>
    </row>
    <row r="61" spans="1:15" ht="13.15" customHeight="1" x14ac:dyDescent="0.2">
      <c r="A61" s="205" t="s">
        <v>664</v>
      </c>
      <c r="C61" s="358" t="s">
        <v>682</v>
      </c>
      <c r="D61" s="355"/>
      <c r="E61" s="355"/>
      <c r="F61" s="355"/>
      <c r="I61" s="339" t="str">
        <f>IF($A$1="Português",I62,IF($A$1="English",I63,IF($A$1="Español",I64,IF($A$1="Français",I65,))))</f>
        <v>Tesouraria:</v>
      </c>
      <c r="K61" s="339" t="str">
        <f>IF($A$1="Português",K62,IF($A$1="English",K63,IF($A$1="Español",K64,IF($A$1="Français",K65,))))</f>
        <v>• Fornecimento de água e pontos de esgoto</v>
      </c>
      <c r="M61" s="339" t="str">
        <f>IF($A$1="Português",M62,IF($A$1="English",M63,IF($A$1="Español",M64,IF($A$1="Français",M65,))))</f>
        <v>COMPRESSORES DE AR E RESERVATÓRIOS DE OUTROS GASES</v>
      </c>
      <c r="O61" s="339" t="str">
        <f>IF($A$1="Português",O62,IF($A$1="English",O63,IF($A$1="Español",O64,IF($A$1="Français",O65,))))</f>
        <v>Email: para o endereço de correio electrónico</v>
      </c>
    </row>
    <row r="62" spans="1:15" ht="13.15" customHeight="1" x14ac:dyDescent="0.2">
      <c r="A62" s="205" t="s">
        <v>667</v>
      </c>
      <c r="C62" s="275" t="s">
        <v>687</v>
      </c>
      <c r="I62" s="205" t="s">
        <v>693</v>
      </c>
      <c r="K62" s="340" t="s">
        <v>674</v>
      </c>
      <c r="M62" s="94" t="s">
        <v>695</v>
      </c>
      <c r="O62" s="367" t="s">
        <v>696</v>
      </c>
    </row>
    <row r="63" spans="1:15" ht="13.15" customHeight="1" x14ac:dyDescent="0.2">
      <c r="A63" s="339" t="str">
        <f>IF($A$1="Português",A64,IF($A$1="English",A65,IF($A$1="Español",A66,IF($A$1="Français",A67,))))</f>
        <v xml:space="preserve">Dias úteis: </v>
      </c>
      <c r="C63" s="339" t="str">
        <f>IF($A$1="Português",C64,IF($A$1="English",C65,IF($A$1="Español",C66,IF($A$1="Français",C67,))))</f>
        <v>FEIRA</v>
      </c>
      <c r="I63" s="205" t="s">
        <v>699</v>
      </c>
      <c r="K63" s="340" t="s">
        <v>679</v>
      </c>
      <c r="M63" s="94" t="s">
        <v>701</v>
      </c>
      <c r="O63" s="367" t="s">
        <v>702</v>
      </c>
    </row>
    <row r="64" spans="1:15" ht="13.15" customHeight="1" x14ac:dyDescent="0.2">
      <c r="A64" s="94" t="s">
        <v>671</v>
      </c>
      <c r="C64" s="94" t="s">
        <v>692</v>
      </c>
      <c r="I64" s="205" t="s">
        <v>705</v>
      </c>
      <c r="K64" s="94" t="s">
        <v>684</v>
      </c>
      <c r="M64" s="94" t="s">
        <v>707</v>
      </c>
      <c r="O64" s="367" t="s">
        <v>708</v>
      </c>
    </row>
    <row r="65" spans="1:15" ht="13.15" customHeight="1" x14ac:dyDescent="0.2">
      <c r="A65" s="94" t="s">
        <v>676</v>
      </c>
      <c r="C65" s="94" t="s">
        <v>698</v>
      </c>
      <c r="I65" s="205" t="s">
        <v>711</v>
      </c>
      <c r="K65" s="94" t="s">
        <v>689</v>
      </c>
      <c r="M65" s="94" t="s">
        <v>713</v>
      </c>
      <c r="O65" s="367" t="s">
        <v>714</v>
      </c>
    </row>
    <row r="66" spans="1:15" ht="13.15" customHeight="1" x14ac:dyDescent="0.2">
      <c r="A66" s="94" t="s">
        <v>681</v>
      </c>
      <c r="C66" s="94" t="s">
        <v>704</v>
      </c>
      <c r="E66" s="355"/>
      <c r="F66" s="355"/>
      <c r="I66" s="339" t="str">
        <f>IF($A$1="Português",I67,IF($A$1="English",I68,IF($A$1="Español",I69,IF($A$1="Français",I70,))))</f>
        <v>RECEPÇÃO DE MERCADORÍA</v>
      </c>
      <c r="K66" s="339" t="str">
        <f>IF($A$1="Português",K67,IF($A$1="English",K68,IF($A$1="Español",K69,IF($A$1="Français",K70,))))</f>
        <v>• Redes de cabo e WIFI com acesso à internet</v>
      </c>
      <c r="M66" s="339" t="str">
        <f>IF($A$1="Português",M67,IF($A$1="English",M68,IF($A$1="Español",M69,IF($A$1="Français",M70,))))</f>
        <v xml:space="preserve">CARTÕES DE LIVRE TRÂNSITO </v>
      </c>
      <c r="O66" s="339" t="str">
        <f>IF($A$1="Português",O67,IF($A$1="English",O68,IF($A$1="Español",O69,IF($A$1="Français",O70,))))</f>
        <v>Mais informações em Portal do Consumidor:</v>
      </c>
    </row>
    <row r="67" spans="1:15" ht="13.15" customHeight="1" x14ac:dyDescent="0.2">
      <c r="A67" s="94" t="s">
        <v>686</v>
      </c>
      <c r="C67" s="94" t="s">
        <v>710</v>
      </c>
      <c r="E67" s="358"/>
      <c r="F67" s="358"/>
      <c r="I67" s="94" t="s">
        <v>715</v>
      </c>
      <c r="K67" s="340" t="s">
        <v>694</v>
      </c>
      <c r="M67" s="275" t="s">
        <v>717</v>
      </c>
      <c r="O67" s="26" t="s">
        <v>718</v>
      </c>
    </row>
    <row r="68" spans="1:15" ht="13.15" customHeight="1" x14ac:dyDescent="0.2">
      <c r="A68" s="339" t="str">
        <f>IF($A$1="Português",A69,IF($A$1="English",A70,IF($A$1="Español",A71,IF($A$1="Français",A72,))))</f>
        <v xml:space="preserve">Fim-de-semana e Feriados: </v>
      </c>
      <c r="E68" s="358"/>
      <c r="F68" s="358"/>
      <c r="I68" s="94" t="s">
        <v>719</v>
      </c>
      <c r="K68" s="94" t="s">
        <v>700</v>
      </c>
      <c r="M68" s="275" t="s">
        <v>721</v>
      </c>
      <c r="O68" s="26" t="s">
        <v>722</v>
      </c>
    </row>
    <row r="69" spans="1:15" ht="13.15" customHeight="1" x14ac:dyDescent="0.2">
      <c r="A69" s="94" t="s">
        <v>691</v>
      </c>
      <c r="E69" s="358"/>
      <c r="F69" s="358"/>
      <c r="I69" s="94" t="s">
        <v>723</v>
      </c>
      <c r="K69" s="94" t="s">
        <v>706</v>
      </c>
      <c r="M69" s="275" t="s">
        <v>725</v>
      </c>
      <c r="O69" s="26" t="s">
        <v>726</v>
      </c>
    </row>
    <row r="70" spans="1:15" ht="13.15" customHeight="1" x14ac:dyDescent="0.2">
      <c r="A70" s="94" t="s">
        <v>697</v>
      </c>
      <c r="E70" s="275"/>
      <c r="F70" s="275"/>
      <c r="I70" s="94" t="s">
        <v>727</v>
      </c>
      <c r="K70" s="94" t="s">
        <v>712</v>
      </c>
      <c r="M70" s="275" t="s">
        <v>729</v>
      </c>
      <c r="O70" s="26" t="s">
        <v>730</v>
      </c>
    </row>
    <row r="71" spans="1:15" ht="13.15" customHeight="1" x14ac:dyDescent="0.2">
      <c r="A71" s="94" t="s">
        <v>703</v>
      </c>
      <c r="E71" s="355"/>
      <c r="F71" s="355"/>
      <c r="I71" s="339" t="str">
        <f>IF($A$1="Português",I72,IF($A$1="English",I73,IF($A$1="Español",I74,IF($A$1="Français",I75,))))</f>
        <v>PARQUE DE CARGAS E DESCARGAS</v>
      </c>
      <c r="K71" s="339" t="str">
        <f>IF($A$1="Português",K72,IF($A$1="English",K73,IF($A$1="Español",K74,IF($A$1="Français",K75,))))</f>
        <v>• Suspensões do tecto dos pavilhões</v>
      </c>
      <c r="M71" s="339" t="str">
        <f>IF($A$1="Português",M72,IF($A$1="English",M73,IF($A$1="Español",M74,IF($A$1="Français",M75,))))</f>
        <v>REGULAMENTO GERAL DE PROTECÇÃO DE DADOS</v>
      </c>
      <c r="O71" s="339" t="str">
        <f>IF($A$1="Português",O72,IF($A$1="English",O73,IF($A$1="Español",O74,IF($A$1="Français",O75,))))</f>
        <v>DATA LIMITE PARA CATÁLOGO / GUIA DE VISITANTE</v>
      </c>
    </row>
    <row r="72" spans="1:15" ht="13.15" customHeight="1" x14ac:dyDescent="0.2">
      <c r="A72" s="94" t="s">
        <v>709</v>
      </c>
      <c r="I72" s="368" t="s">
        <v>731</v>
      </c>
      <c r="K72" s="340" t="s">
        <v>716</v>
      </c>
      <c r="M72" s="94" t="s">
        <v>733</v>
      </c>
      <c r="O72" s="369" t="s">
        <v>734</v>
      </c>
    </row>
    <row r="73" spans="1:15" ht="13.15" customHeight="1" x14ac:dyDescent="0.2">
      <c r="I73" s="368" t="s">
        <v>735</v>
      </c>
      <c r="K73" s="340" t="s">
        <v>720</v>
      </c>
      <c r="M73" s="94" t="s">
        <v>737</v>
      </c>
      <c r="O73" s="369" t="s">
        <v>738</v>
      </c>
    </row>
    <row r="74" spans="1:15" ht="13.15" customHeight="1" x14ac:dyDescent="0.2">
      <c r="I74" s="368" t="s">
        <v>739</v>
      </c>
      <c r="K74" s="94" t="s">
        <v>724</v>
      </c>
      <c r="M74" s="94" t="s">
        <v>741</v>
      </c>
      <c r="O74" s="369" t="s">
        <v>742</v>
      </c>
    </row>
    <row r="75" spans="1:15" ht="13.15" customHeight="1" x14ac:dyDescent="0.2">
      <c r="I75" s="26" t="s">
        <v>743</v>
      </c>
      <c r="K75" s="94" t="s">
        <v>728</v>
      </c>
      <c r="M75" s="275" t="s">
        <v>745</v>
      </c>
      <c r="O75" s="369" t="s">
        <v>746</v>
      </c>
    </row>
    <row r="76" spans="1:15" ht="13.15" customHeight="1" x14ac:dyDescent="0.2">
      <c r="I76" s="339" t="str">
        <f>IF($A$1="Português",I77,IF($A$1="English",I78,IF($A$1="Español",I79,IF($A$1="Français",I80,))))</f>
        <v>pagamento de</v>
      </c>
      <c r="K76" s="339" t="str">
        <f>IF($A$1="Português",K77,IF($A$1="English",K78,IF($A$1="Español",K79,IF($A$1="Français",K80,))))</f>
        <v>• Instalação de sistemas de evacuação de gases</v>
      </c>
      <c r="M76" s="339" t="str">
        <f>IF($A$1="Português",M77,IF($A$1="English",M78,IF($A$1="Español",M79,IF($A$1="Français",M80,))))</f>
        <v xml:space="preserve">RESOLUÇÃO ALTERNATIVA DE LITÍGIOS DE CONSUMO </v>
      </c>
      <c r="O76" s="339" t="str">
        <f>IF($A$1="Português",O77,IF($A$1="English",O78,IF($A$1="Español",O79,IF($A$1="Français",O80,))))</f>
        <v>(Fora dos períodos autorizados)</v>
      </c>
    </row>
    <row r="77" spans="1:15" ht="13.15" customHeight="1" x14ac:dyDescent="0.2">
      <c r="I77" s="370" t="s">
        <v>747</v>
      </c>
      <c r="K77" s="185" t="s">
        <v>732</v>
      </c>
      <c r="M77" s="26" t="s">
        <v>748</v>
      </c>
      <c r="O77" s="364" t="s">
        <v>749</v>
      </c>
    </row>
    <row r="78" spans="1:15" ht="13.15" customHeight="1" x14ac:dyDescent="0.2">
      <c r="I78" s="365" t="s">
        <v>750</v>
      </c>
      <c r="K78" s="340" t="s">
        <v>736</v>
      </c>
      <c r="M78" s="26" t="s">
        <v>751</v>
      </c>
      <c r="O78" s="364" t="s">
        <v>752</v>
      </c>
    </row>
    <row r="79" spans="1:15" ht="13.15" customHeight="1" x14ac:dyDescent="0.2">
      <c r="I79" s="365" t="s">
        <v>753</v>
      </c>
      <c r="K79" s="94" t="s">
        <v>740</v>
      </c>
      <c r="M79" s="26" t="s">
        <v>754</v>
      </c>
      <c r="O79" s="364" t="s">
        <v>755</v>
      </c>
    </row>
    <row r="80" spans="1:15" ht="13.15" customHeight="1" x14ac:dyDescent="0.2">
      <c r="I80" s="371" t="s">
        <v>756</v>
      </c>
      <c r="K80" s="94" t="s">
        <v>744</v>
      </c>
      <c r="M80" s="26" t="s">
        <v>757</v>
      </c>
      <c r="O80" s="372" t="s">
        <v>758</v>
      </c>
    </row>
  </sheetData>
  <sheetProtection selectLockedCells="1"/>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A1481-CE52-45D1-A167-A439FE22D49D}">
  <dimension ref="A1:B298"/>
  <sheetViews>
    <sheetView showGridLines="0" zoomScaleNormal="100" workbookViewId="0">
      <selection activeCell="D2" sqref="D2:F3"/>
    </sheetView>
  </sheetViews>
  <sheetFormatPr defaultColWidth="9.140625" defaultRowHeight="12" customHeight="1" x14ac:dyDescent="0.2"/>
  <cols>
    <col min="1" max="1" width="166.85546875" style="367" customWidth="1"/>
    <col min="2" max="2" width="11.5703125" style="373" customWidth="1"/>
    <col min="3" max="16384" width="9.140625" style="373"/>
  </cols>
  <sheetData>
    <row r="1" spans="1:1" ht="12" customHeight="1" x14ac:dyDescent="0.2">
      <c r="A1" s="31" t="str">
        <f>Espaço!$L$1</f>
        <v>Português</v>
      </c>
    </row>
    <row r="2" spans="1:1" ht="12" customHeight="1" x14ac:dyDescent="0.2">
      <c r="A2" s="374"/>
    </row>
    <row r="3" spans="1:1" ht="12" customHeight="1" x14ac:dyDescent="0.2">
      <c r="A3" s="375" t="str">
        <f>IF($A$1="Português",A4,IF($A$1="English",A5,IF($A$1="Español",A6,IF($A$1="Français",A7,))))</f>
        <v>BTL - BOLSA DE TURISMO DE LISBOA</v>
      </c>
    </row>
    <row r="4" spans="1:1" ht="12" customHeight="1" x14ac:dyDescent="0.2">
      <c r="A4" s="94" t="s">
        <v>1507</v>
      </c>
    </row>
    <row r="5" spans="1:1" ht="12" customHeight="1" x14ac:dyDescent="0.2">
      <c r="A5" s="94" t="s">
        <v>1508</v>
      </c>
    </row>
    <row r="6" spans="1:1" ht="12" customHeight="1" x14ac:dyDescent="0.2">
      <c r="A6" s="94" t="s">
        <v>1508</v>
      </c>
    </row>
    <row r="7" spans="1:1" ht="12" customHeight="1" x14ac:dyDescent="0.2">
      <c r="A7" s="94" t="s">
        <v>1508</v>
      </c>
    </row>
    <row r="8" spans="1:1" ht="12" customHeight="1" x14ac:dyDescent="0.2">
      <c r="A8" s="375" t="str">
        <f>IF($A$1="Português",A9,IF($A$1="English",A10,IF($A$1="Español",A11,IF($A$1="Français",A12,))))</f>
        <v>Durante a Realização, após o encerramento, os Expositores não devem abandonar o stand antes da passagem do segurança.</v>
      </c>
    </row>
    <row r="9" spans="1:1" ht="12" customHeight="1" x14ac:dyDescent="0.2">
      <c r="A9" s="376" t="s">
        <v>759</v>
      </c>
    </row>
    <row r="10" spans="1:1" ht="12" customHeight="1" x14ac:dyDescent="0.2">
      <c r="A10" s="377" t="s">
        <v>760</v>
      </c>
    </row>
    <row r="11" spans="1:1" ht="12" customHeight="1" x14ac:dyDescent="0.2">
      <c r="A11" s="376" t="s">
        <v>761</v>
      </c>
    </row>
    <row r="12" spans="1:1" ht="12" customHeight="1" x14ac:dyDescent="0.2">
      <c r="A12" s="378" t="s">
        <v>762</v>
      </c>
    </row>
    <row r="13" spans="1:1" ht="12" customHeight="1" x14ac:dyDescent="0.2">
      <c r="A13" s="375" t="str">
        <f>IF($A$1="Português",A14,IF($A$1="English",A15,IF($A$1="Español",A16,IF($A$1="Français",A17,))))</f>
        <v>Nas Feiras com horário profissional, NÃO é permitida a entrada a menores de 16 anos</v>
      </c>
    </row>
    <row r="14" spans="1:1" ht="12" customHeight="1" x14ac:dyDescent="0.2">
      <c r="A14" s="94" t="s">
        <v>1439</v>
      </c>
    </row>
    <row r="15" spans="1:1" ht="12" customHeight="1" x14ac:dyDescent="0.2">
      <c r="A15" s="379" t="s">
        <v>1440</v>
      </c>
    </row>
    <row r="16" spans="1:1" ht="12" customHeight="1" x14ac:dyDescent="0.2">
      <c r="A16" s="94" t="s">
        <v>1441</v>
      </c>
    </row>
    <row r="17" spans="1:1" ht="12" customHeight="1" x14ac:dyDescent="0.2">
      <c r="A17" s="378" t="s">
        <v>1442</v>
      </c>
    </row>
    <row r="18" spans="1:1" ht="12" customHeight="1" x14ac:dyDescent="0.2">
      <c r="A18" s="375" t="str">
        <f>IF($A$1="Português",A19,IF($A$1="English",A20,IF($A$1="Español",A21,IF($A$1="Français",A22,))))</f>
        <v>Os Expositores de Gastronomía, podem aceder aos Stands a partir das 09H00</v>
      </c>
    </row>
    <row r="19" spans="1:1" ht="12" customHeight="1" x14ac:dyDescent="0.2">
      <c r="A19" s="380" t="s">
        <v>763</v>
      </c>
    </row>
    <row r="20" spans="1:1" ht="12" customHeight="1" x14ac:dyDescent="0.2">
      <c r="A20" s="381" t="s">
        <v>764</v>
      </c>
    </row>
    <row r="21" spans="1:1" ht="12" customHeight="1" x14ac:dyDescent="0.2">
      <c r="A21" s="380" t="s">
        <v>765</v>
      </c>
    </row>
    <row r="22" spans="1:1" ht="12" customHeight="1" x14ac:dyDescent="0.2">
      <c r="A22" s="382" t="s">
        <v>766</v>
      </c>
    </row>
    <row r="23" spans="1:1" ht="45" x14ac:dyDescent="0.2">
      <c r="A23" s="375" t="str">
        <f>IF($A$1="Português",A24,IF($A$1="English",A25,IF($A$1="Español",A26,IF($A$1="Français",A27,))))</f>
        <v>É proibida a entrada de veículos nos pavilhões, salvo em casos especiais devidamente autorizados pela FIL.
Não são autorizados prolongamentos no último dia de Montagem.
A antecipação e o prolongamento dos horários de montagem/desmontagem para além do horário estabelecido 08H00-20H00 estão sujeitos a autorização da FIL, deverá ser solicitado no Serviço de Apoio ao Cliente, e se autorizado, implica os seguintes custos:</v>
      </c>
    </row>
    <row r="24" spans="1:1" ht="45" x14ac:dyDescent="0.2">
      <c r="A24" s="366" t="s">
        <v>767</v>
      </c>
    </row>
    <row r="25" spans="1:1" ht="33.75" x14ac:dyDescent="0.2">
      <c r="A25" s="383" t="s">
        <v>768</v>
      </c>
    </row>
    <row r="26" spans="1:1" ht="45" x14ac:dyDescent="0.2">
      <c r="A26" s="366" t="s">
        <v>769</v>
      </c>
    </row>
    <row r="27" spans="1:1" ht="38.450000000000003" customHeight="1" x14ac:dyDescent="0.2">
      <c r="A27" s="384" t="s">
        <v>770</v>
      </c>
    </row>
    <row r="28" spans="1:1" ht="12.6" customHeight="1" x14ac:dyDescent="0.2">
      <c r="A28" s="375" t="str">
        <f>IF($A$1="Português",A29,IF($A$1="English",A30,IF($A$1="Español",A31,IF($A$1="Français",A32,))))</f>
        <v>Expositores com Stands fornecidos pela FIL terão que retirar os seus pertences até às 20H00 do dia</v>
      </c>
    </row>
    <row r="29" spans="1:1" s="385" customFormat="1" ht="12" customHeight="1" x14ac:dyDescent="0.2">
      <c r="A29" s="363" t="s">
        <v>771</v>
      </c>
    </row>
    <row r="30" spans="1:1" s="385" customFormat="1" ht="12" customHeight="1" x14ac:dyDescent="0.2">
      <c r="A30" s="386" t="s">
        <v>772</v>
      </c>
    </row>
    <row r="31" spans="1:1" s="385" customFormat="1" ht="12" customHeight="1" x14ac:dyDescent="0.2">
      <c r="A31" s="363" t="s">
        <v>773</v>
      </c>
    </row>
    <row r="32" spans="1:1" s="385" customFormat="1" ht="12" customHeight="1" x14ac:dyDescent="0.2">
      <c r="A32" s="387" t="s">
        <v>774</v>
      </c>
    </row>
    <row r="33" spans="1:1" ht="22.5" x14ac:dyDescent="0.2">
      <c r="A33" s="375" t="str">
        <f>IF($A$1="Português",A34,IF($A$1="English",A35,IF($A$1="Español",A36,IF($A$1="Français",A37,))))</f>
        <v>Regularize o pagamento dos serviços requisitados de modo a que as Guias de Saída para a Desmontagem sejam entregues no stand.
Durante a Desmontagem, os Expositores devem estar presentes no seu stand, até que todos os materiais sejam removidos.</v>
      </c>
    </row>
    <row r="34" spans="1:1" ht="22.5" x14ac:dyDescent="0.2">
      <c r="A34" s="376" t="s">
        <v>775</v>
      </c>
    </row>
    <row r="35" spans="1:1" ht="22.5" x14ac:dyDescent="0.2">
      <c r="A35" s="377" t="s">
        <v>776</v>
      </c>
    </row>
    <row r="36" spans="1:1" ht="22.5" x14ac:dyDescent="0.2">
      <c r="A36" s="376" t="s">
        <v>777</v>
      </c>
    </row>
    <row r="37" spans="1:1" ht="22.5" x14ac:dyDescent="0.2">
      <c r="A37" s="384" t="s">
        <v>778</v>
      </c>
    </row>
    <row r="38" spans="1:1" s="385" customFormat="1" ht="12" customHeight="1" x14ac:dyDescent="0.2">
      <c r="A38" s="375" t="str">
        <f>IF($A$1="Português",A39,IF($A$1="English",A40,IF($A$1="Español",A41,IF($A$1="Français",A42,))))</f>
        <v>No 1º dia de desmontagem, (último dia de realização da Feira) só é permitido retirar peças transportáveis à mão pelas portas de vidro, não sendo permitido o acesso pelo Parque de cargas e descargas</v>
      </c>
    </row>
    <row r="39" spans="1:1" ht="12" customHeight="1" x14ac:dyDescent="0.2">
      <c r="A39" s="362" t="s">
        <v>779</v>
      </c>
    </row>
    <row r="40" spans="1:1" ht="12" customHeight="1" x14ac:dyDescent="0.2">
      <c r="A40" s="388" t="s">
        <v>780</v>
      </c>
    </row>
    <row r="41" spans="1:1" ht="12" customHeight="1" x14ac:dyDescent="0.2">
      <c r="A41" s="94" t="s">
        <v>781</v>
      </c>
    </row>
    <row r="42" spans="1:1" ht="12" customHeight="1" x14ac:dyDescent="0.2">
      <c r="A42" s="389" t="s">
        <v>782</v>
      </c>
    </row>
    <row r="43" spans="1:1" ht="12" customHeight="1" x14ac:dyDescent="0.2">
      <c r="A43" s="375" t="str">
        <f>IF($A$1="Português",A44,IF($A$1="English",A45,IF($A$1="Español",A46,IF($A$1="Français",A47,))))</f>
        <v>Fundação AIP / Lisboa-Feiras, Congressos e Eventos</v>
      </c>
    </row>
    <row r="44" spans="1:1" ht="12" customHeight="1" x14ac:dyDescent="0.2">
      <c r="A44" s="367" t="s">
        <v>783</v>
      </c>
    </row>
    <row r="45" spans="1:1" ht="12" customHeight="1" x14ac:dyDescent="0.2">
      <c r="A45" s="390" t="s">
        <v>784</v>
      </c>
    </row>
    <row r="46" spans="1:1" ht="12" customHeight="1" x14ac:dyDescent="0.2">
      <c r="A46" s="367" t="s">
        <v>785</v>
      </c>
    </row>
    <row r="47" spans="1:1" ht="12" customHeight="1" x14ac:dyDescent="0.2">
      <c r="A47" s="382" t="s">
        <v>786</v>
      </c>
    </row>
    <row r="48" spans="1:1" ht="22.5" x14ac:dyDescent="0.2">
      <c r="A48" s="375" t="str">
        <f>IF($A$1="Português",A49,IF($A$1="English",A50,IF($A$1="Español",A51,IF($A$1="Français",A52,))))</f>
        <v>Se o Expositor cancelar a sua inscrição, verifique-se ou não posterior ocupação desse espaço, ser-lhe-á cobrado:
O valor correspondente aos pagamentos iniciais, se o cancelamento se verificar até 30 dias de calendário antes da data do início da montagem do certame.</v>
      </c>
    </row>
    <row r="49" spans="1:1" ht="22.5" x14ac:dyDescent="0.2">
      <c r="A49" s="376" t="s">
        <v>1443</v>
      </c>
    </row>
    <row r="50" spans="1:1" ht="22.5" x14ac:dyDescent="0.2">
      <c r="A50" s="377" t="s">
        <v>1444</v>
      </c>
    </row>
    <row r="51" spans="1:1" ht="22.5" x14ac:dyDescent="0.2">
      <c r="A51" s="376" t="s">
        <v>1445</v>
      </c>
    </row>
    <row r="52" spans="1:1" ht="22.5" x14ac:dyDescent="0.2">
      <c r="A52" s="391" t="s">
        <v>1446</v>
      </c>
    </row>
    <row r="53" spans="1:1" ht="11.25" x14ac:dyDescent="0.2">
      <c r="A53" s="375" t="str">
        <f>IF($A$1="Português",A54,IF($A$1="English",A55,IF($A$1="Español",A56,IF($A$1="Français",A57,))))</f>
        <v>O valor total previsto para a sua participação se o cancelamento se verificar depois daquela data.</v>
      </c>
    </row>
    <row r="54" spans="1:1" ht="12" customHeight="1" x14ac:dyDescent="0.2">
      <c r="A54" s="376" t="s">
        <v>1447</v>
      </c>
    </row>
    <row r="55" spans="1:1" ht="12" customHeight="1" x14ac:dyDescent="0.2">
      <c r="A55" s="377" t="s">
        <v>1448</v>
      </c>
    </row>
    <row r="56" spans="1:1" ht="12" customHeight="1" x14ac:dyDescent="0.2">
      <c r="A56" s="376" t="s">
        <v>1449</v>
      </c>
    </row>
    <row r="57" spans="1:1" ht="12" customHeight="1" x14ac:dyDescent="0.2">
      <c r="A57" s="391" t="s">
        <v>1450</v>
      </c>
    </row>
    <row r="58" spans="1:1" ht="12" customHeight="1" x14ac:dyDescent="0.2">
      <c r="A58" s="375" t="str">
        <f>IF($A$1="Português",A59,IF($A$1="English",A60,IF($A$1="Español",A61,IF($A$1="Français",A62,))))</f>
        <v xml:space="preserve">Após a recepção da Requisição de Participação ser-lhe-á enviado por e-mail, uma password de acesso ao portal da FIL onde deverá preencher os dados da Empresa a constar no Catálogo/Guia de Visitante, que são da responsabilidade do Expositor. </v>
      </c>
    </row>
    <row r="59" spans="1:1" ht="12" customHeight="1" x14ac:dyDescent="0.2">
      <c r="A59" s="392" t="s">
        <v>787</v>
      </c>
    </row>
    <row r="60" spans="1:1" ht="12" customHeight="1" x14ac:dyDescent="0.2">
      <c r="A60" s="393" t="s">
        <v>788</v>
      </c>
    </row>
    <row r="61" spans="1:1" ht="12" customHeight="1" x14ac:dyDescent="0.2">
      <c r="A61" s="392" t="s">
        <v>789</v>
      </c>
    </row>
    <row r="62" spans="1:1" ht="12" customHeight="1" x14ac:dyDescent="0.2">
      <c r="A62" s="394" t="s">
        <v>790</v>
      </c>
    </row>
    <row r="63" spans="1:1" ht="22.5" x14ac:dyDescent="0.2">
      <c r="A63" s="375" t="str">
        <f>IF($A$1="Português",A64,IF($A$1="English",A65,IF($A$1="Español",A66,IF($A$1="Français",A67,))))</f>
        <v>Requisições durante a montagem e realização tem um AGRAVAMENTO de 30% e está sujeita à disponibilidade do produto. 
A desistência de serviços solicitados só poderá ser feita até ao 4º dia antes do período de montagem, a partir desta data não haverá lugar à devolução do valor pago.</v>
      </c>
    </row>
    <row r="64" spans="1:1" s="385" customFormat="1" ht="22.5" x14ac:dyDescent="0.2">
      <c r="A64" s="365" t="s">
        <v>791</v>
      </c>
    </row>
    <row r="65" spans="1:1" s="385" customFormat="1" ht="22.5" x14ac:dyDescent="0.2">
      <c r="A65" s="395" t="s">
        <v>792</v>
      </c>
    </row>
    <row r="66" spans="1:1" s="385" customFormat="1" ht="22.5" x14ac:dyDescent="0.2">
      <c r="A66" s="365" t="s">
        <v>793</v>
      </c>
    </row>
    <row r="67" spans="1:1" s="385" customFormat="1" ht="22.5" x14ac:dyDescent="0.2">
      <c r="A67" s="396" t="s">
        <v>794</v>
      </c>
    </row>
    <row r="68" spans="1:1" s="385" customFormat="1" ht="12" customHeight="1" x14ac:dyDescent="0.2">
      <c r="A68" s="375" t="str">
        <f>IF($A$1="Português",A69,IF($A$1="English",A70,IF($A$1="Español",A71,IF($A$1="Français",A72,))))</f>
        <v>IMAGENS PARA PRODUÇÃO E APLICAÇÃO devem ser enviadas em formato digital, preferencialmente em .PDF, .TIFF ou .JPEG, com uma resolução mínima de 72 dpi’s ao tamanho natural (1:1), com as fontes convertidas em curvas.</v>
      </c>
    </row>
    <row r="69" spans="1:1" s="385" customFormat="1" ht="12" customHeight="1" x14ac:dyDescent="0.2">
      <c r="A69" s="397" t="s">
        <v>795</v>
      </c>
    </row>
    <row r="70" spans="1:1" s="385" customFormat="1" ht="12" customHeight="1" x14ac:dyDescent="0.2">
      <c r="A70" s="398" t="s">
        <v>796</v>
      </c>
    </row>
    <row r="71" spans="1:1" s="385" customFormat="1" ht="12" customHeight="1" x14ac:dyDescent="0.2">
      <c r="A71" s="399" t="s">
        <v>797</v>
      </c>
    </row>
    <row r="72" spans="1:1" s="385" customFormat="1" ht="12" customHeight="1" x14ac:dyDescent="0.2">
      <c r="A72" s="400" t="s">
        <v>798</v>
      </c>
    </row>
    <row r="73" spans="1:1" s="385" customFormat="1" ht="22.5" x14ac:dyDescent="0.2">
      <c r="A73" s="375" t="str">
        <f>IF($A$1="Português",A74,IF($A$1="English",A75,IF($A$1="Español",A76,IF($A$1="Français",A77,))))</f>
        <v>Tem a sua disposição a Tesouraria da FIL    (Localizada no Grand Hall).  
Se efectuou o pagamento nos 3 dias que antecedem a montagem, agradecemos o envio do comprovativo por email.</v>
      </c>
    </row>
    <row r="74" spans="1:1" s="385" customFormat="1" ht="22.5" x14ac:dyDescent="0.2">
      <c r="A74" s="401" t="s">
        <v>799</v>
      </c>
    </row>
    <row r="75" spans="1:1" s="385" customFormat="1" ht="22.5" x14ac:dyDescent="0.2">
      <c r="A75" s="402" t="s">
        <v>800</v>
      </c>
    </row>
    <row r="76" spans="1:1" s="385" customFormat="1" ht="22.5" x14ac:dyDescent="0.2">
      <c r="A76" s="401" t="s">
        <v>801</v>
      </c>
    </row>
    <row r="77" spans="1:1" s="385" customFormat="1" ht="22.5" x14ac:dyDescent="0.2">
      <c r="A77" s="403" t="s">
        <v>802</v>
      </c>
    </row>
    <row r="78" spans="1:1" s="385" customFormat="1" ht="12" customHeight="1" x14ac:dyDescent="0.2">
      <c r="A78" s="375" t="str">
        <f>IF($A$1="Português",A79,IF($A$1="English",A80,IF($A$1="Español",A81,IF($A$1="Français",A82,))))</f>
        <v>Até às 17H00 do ùltimo dia de montagem, após esta data os convites serão adquiridos ao preço de Bilheteira.</v>
      </c>
    </row>
    <row r="79" spans="1:1" s="385" customFormat="1" ht="12" customHeight="1" x14ac:dyDescent="0.2">
      <c r="A79" s="401" t="s">
        <v>803</v>
      </c>
    </row>
    <row r="80" spans="1:1" s="385" customFormat="1" ht="12" customHeight="1" x14ac:dyDescent="0.2">
      <c r="A80" s="402" t="s">
        <v>804</v>
      </c>
    </row>
    <row r="81" spans="1:2" s="385" customFormat="1" ht="12" customHeight="1" x14ac:dyDescent="0.2">
      <c r="A81" s="401" t="s">
        <v>805</v>
      </c>
    </row>
    <row r="82" spans="1:2" s="385" customFormat="1" ht="12" customHeight="1" x14ac:dyDescent="0.2">
      <c r="A82" s="403" t="s">
        <v>806</v>
      </c>
    </row>
    <row r="83" spans="1:2" ht="33.75" x14ac:dyDescent="0.2">
      <c r="A83" s="375" t="str">
        <f>IF($A$1="Português",A84,IF($A$1="English",A85,IF($A$1="Español",A86,IF($A$1="Français",A87,))))</f>
        <v>Os Cartões de Livre-Trânsito devem ser levantados no Serviço de Apoio ao Cliente    (Localizado no Grande Hall)
Para aceder às instalações da FIL durante a feira é necessário estar devidamente acreditado.
Durante a Montagem / Realização / Desmontagem, devem exibir de forma visível os cartões de identificação.</v>
      </c>
      <c r="B83" s="404"/>
    </row>
    <row r="84" spans="1:2" ht="33.75" x14ac:dyDescent="0.2">
      <c r="A84" s="362" t="s">
        <v>807</v>
      </c>
    </row>
    <row r="85" spans="1:2" ht="33.75" x14ac:dyDescent="0.2">
      <c r="A85" s="388" t="s">
        <v>808</v>
      </c>
    </row>
    <row r="86" spans="1:2" ht="33.75" x14ac:dyDescent="0.2">
      <c r="A86" s="362" t="s">
        <v>809</v>
      </c>
    </row>
    <row r="87" spans="1:2" ht="33.75" x14ac:dyDescent="0.2">
      <c r="A87" s="389" t="s">
        <v>810</v>
      </c>
    </row>
    <row r="88" spans="1:2" ht="45" x14ac:dyDescent="0.2">
      <c r="A88" s="375" t="str">
        <f>IF($A$1="Português",A89,IF($A$1="English",A90,IF($A$1="Español",A91,IF($A$1="Français",A92,))))</f>
        <v>A Credencial de Montagem confere ao Expositor / Empresa montadora o direito de iniciar os trabalhos de montagem no seu Stand. Este documento só pode ser levantado na TESOURARIA da FIL, após a liquidação de todos os débitos do expositor.
Os cartões só são válidos durante os períodos definidos para a montagem e desmontagem da Feira. O expositor deve enviar à FIL o nome da Empresa montadora bem como a identificação da pessoa responsável pela montagem, a fim de serem emitidos os cartões de montagem e desmontagem. Estes cartões não são nominativos, sendo obrigatório a sua utilização.</v>
      </c>
    </row>
    <row r="89" spans="1:2" ht="45" x14ac:dyDescent="0.2">
      <c r="A89" s="370" t="s">
        <v>811</v>
      </c>
      <c r="B89" s="205"/>
    </row>
    <row r="90" spans="1:2" ht="33.75" x14ac:dyDescent="0.2">
      <c r="A90" s="405" t="s">
        <v>812</v>
      </c>
      <c r="B90" s="205"/>
    </row>
    <row r="91" spans="1:2" ht="33.75" x14ac:dyDescent="0.2">
      <c r="A91" s="370" t="s">
        <v>813</v>
      </c>
      <c r="B91" s="205"/>
    </row>
    <row r="92" spans="1:2" ht="33.75" x14ac:dyDescent="0.2">
      <c r="A92" s="406" t="s">
        <v>814</v>
      </c>
      <c r="B92" s="404"/>
    </row>
    <row r="93" spans="1:2" ht="33.75" x14ac:dyDescent="0.2">
      <c r="A93" s="375" t="str">
        <f>IF($A$1="Português",A94,IF($A$1="English",A95,IF($A$1="Español",A96,IF($A$1="Français",A97,))))</f>
        <v>Estes cartões destinam-se às pessoas que irão prestar serviço no stand durante a realização da feira, são nominais e intransmissíveis, sob pena da sua apreensão, sendo obrigatório o seu uso visível, sempre que o utente se encontre no recinto da Feira.
Só pode comprar Cartões de Expositor adicionais até ao dobro dos cartões  a que tem direito em função dos metros comprados e pressupõem o</v>
      </c>
      <c r="B93" s="404"/>
    </row>
    <row r="94" spans="1:2" ht="33.75" x14ac:dyDescent="0.2">
      <c r="A94" s="370" t="s">
        <v>815</v>
      </c>
      <c r="B94" s="404"/>
    </row>
    <row r="95" spans="1:2" ht="33.75" x14ac:dyDescent="0.2">
      <c r="A95" s="395" t="s">
        <v>816</v>
      </c>
      <c r="B95" s="404"/>
    </row>
    <row r="96" spans="1:2" ht="33.75" x14ac:dyDescent="0.2">
      <c r="A96" s="365" t="s">
        <v>817</v>
      </c>
      <c r="B96" s="404"/>
    </row>
    <row r="97" spans="1:2" ht="33.75" x14ac:dyDescent="0.2">
      <c r="A97" s="407" t="s">
        <v>818</v>
      </c>
      <c r="B97" s="404"/>
    </row>
    <row r="98" spans="1:2" ht="12" customHeight="1" x14ac:dyDescent="0.2">
      <c r="A98" s="375" t="str">
        <f>IF($A$1="Português",A99,IF($A$1="English",A100,IF($A$1="Español",A101,IF($A$1="Français",A102,))))</f>
        <v>Obrigatório enviar lista com o nome das pessoas presentes na Realização para:</v>
      </c>
      <c r="B98" s="404"/>
    </row>
    <row r="99" spans="1:2" ht="12" customHeight="1" x14ac:dyDescent="0.2">
      <c r="A99" s="94" t="s">
        <v>819</v>
      </c>
      <c r="B99" s="404"/>
    </row>
    <row r="100" spans="1:2" ht="12" customHeight="1" x14ac:dyDescent="0.2">
      <c r="A100" s="379" t="s">
        <v>820</v>
      </c>
      <c r="B100" s="404"/>
    </row>
    <row r="101" spans="1:2" ht="12" customHeight="1" x14ac:dyDescent="0.2">
      <c r="A101" s="94" t="s">
        <v>821</v>
      </c>
      <c r="B101" s="404"/>
    </row>
    <row r="102" spans="1:2" ht="12" customHeight="1" x14ac:dyDescent="0.2">
      <c r="A102" s="389" t="s">
        <v>822</v>
      </c>
      <c r="B102" s="404"/>
    </row>
    <row r="103" spans="1:2" s="385" customFormat="1" ht="12" customHeight="1" x14ac:dyDescent="0.2">
      <c r="A103" s="375" t="str">
        <f>IF($A$1="Português",A104,IF($A$1="English",A105,IF($A$1="Español",A106,IF($A$1="Français",A107,))))</f>
        <v xml:space="preserve">A recepção de mercadoria para o espaço de exposição, é da inteira responsabilidade do Expositor. </v>
      </c>
    </row>
    <row r="104" spans="1:2" ht="12" customHeight="1" x14ac:dyDescent="0.2">
      <c r="A104" s="362" t="s">
        <v>823</v>
      </c>
      <c r="B104" s="205"/>
    </row>
    <row r="105" spans="1:2" ht="12" customHeight="1" x14ac:dyDescent="0.2">
      <c r="A105" s="388" t="s">
        <v>824</v>
      </c>
      <c r="B105" s="205"/>
    </row>
    <row r="106" spans="1:2" ht="12" customHeight="1" x14ac:dyDescent="0.2">
      <c r="A106" s="362" t="s">
        <v>825</v>
      </c>
      <c r="B106" s="205"/>
    </row>
    <row r="107" spans="1:2" ht="12" customHeight="1" x14ac:dyDescent="0.2">
      <c r="A107" s="389" t="s">
        <v>826</v>
      </c>
      <c r="B107" s="404"/>
    </row>
    <row r="108" spans="1:2" ht="12" customHeight="1" x14ac:dyDescent="0.2">
      <c r="A108" s="375" t="str">
        <f>IF($A$1="Português",A109,IF($A$1="English",A110,IF($A$1="Español",A111,IF($A$1="Français",A112,))))</f>
        <v>O acesso para cargas e descargas efectua-se pela portaria junto à Torre Vasco da Gama.</v>
      </c>
      <c r="B108" s="404"/>
    </row>
    <row r="109" spans="1:2" ht="12" customHeight="1" x14ac:dyDescent="0.2">
      <c r="A109" s="94" t="s">
        <v>827</v>
      </c>
    </row>
    <row r="110" spans="1:2" ht="12" customHeight="1" x14ac:dyDescent="0.2">
      <c r="A110" s="383" t="s">
        <v>828</v>
      </c>
    </row>
    <row r="111" spans="1:2" ht="12" customHeight="1" x14ac:dyDescent="0.2">
      <c r="A111" s="366" t="s">
        <v>829</v>
      </c>
    </row>
    <row r="112" spans="1:2" ht="12" customHeight="1" x14ac:dyDescent="0.2">
      <c r="A112" s="391" t="s">
        <v>830</v>
      </c>
    </row>
    <row r="113" spans="1:1" ht="11.25" x14ac:dyDescent="0.2">
      <c r="A113" s="375" t="str">
        <f>IF($A$1="Português",A114,IF($A$1="English",A115,IF($A$1="Español",A116,IF($A$1="Français",A117,))))</f>
        <v>NÃO é autorizada a entrada de viaturas ligeiras de passageiros neste parque.</v>
      </c>
    </row>
    <row r="114" spans="1:1" ht="11.25" x14ac:dyDescent="0.2">
      <c r="A114" s="356" t="s">
        <v>1451</v>
      </c>
    </row>
    <row r="115" spans="1:1" ht="11.25" x14ac:dyDescent="0.2">
      <c r="A115" s="395" t="s">
        <v>1452</v>
      </c>
    </row>
    <row r="116" spans="1:1" ht="11.25" x14ac:dyDescent="0.2">
      <c r="A116" s="368" t="s">
        <v>1453</v>
      </c>
    </row>
    <row r="117" spans="1:1" ht="11.25" x14ac:dyDescent="0.2">
      <c r="A117" s="408" t="s">
        <v>1454</v>
      </c>
    </row>
    <row r="118" spans="1:1" ht="33.75" x14ac:dyDescent="0.2">
      <c r="A118" s="375" t="str">
        <f>IF($A$1="Português",A119,IF($A$1="English",A120,IF($A$1="Español",A121,IF($A$1="Français",A122,))))</f>
        <v>O acesso é restrito a Expositores e Montadores devidamente credenciados. O mesmo é limitado aos horários da Montagem e Desmontagem, e à hora que antecede a abertura da Feira nos dias de Realização para reposição de material. Por razões de acessibilidade, lembramos que o parque de cargas SÓ PODERÁ SER UTILIZADO PELO TEMPO ESTRITAMENTE NECESSÁRIO À CARGA E DESCARGA dos materiais em causa. O tempo adicional de parqueamento para além do estipulado será sujeito a pagamento / hora de acordo com a tabela em vigor:</v>
      </c>
    </row>
    <row r="119" spans="1:1" ht="33.75" x14ac:dyDescent="0.2">
      <c r="A119" s="356" t="s">
        <v>1455</v>
      </c>
    </row>
    <row r="120" spans="1:1" ht="33.75" x14ac:dyDescent="0.2">
      <c r="A120" s="395" t="s">
        <v>1456</v>
      </c>
    </row>
    <row r="121" spans="1:1" ht="33.75" x14ac:dyDescent="0.2">
      <c r="A121" s="368" t="s">
        <v>1457</v>
      </c>
    </row>
    <row r="122" spans="1:1" ht="33.75" x14ac:dyDescent="0.2">
      <c r="A122" s="408" t="s">
        <v>1458</v>
      </c>
    </row>
    <row r="123" spans="1:1" ht="12" customHeight="1" x14ac:dyDescent="0.2">
      <c r="A123" s="375" t="str">
        <f>IF($A$1="Português",A124,IF($A$1="English",A125,IF($A$1="Español",A126,IF($A$1="Français",A127,))))</f>
        <v>Por motivos de segurança, alguns serviços são prestados pelos Serviços FIL, designadamente os seguintes:</v>
      </c>
    </row>
    <row r="124" spans="1:1" ht="12" customHeight="1" x14ac:dyDescent="0.2">
      <c r="A124" s="367" t="s">
        <v>831</v>
      </c>
    </row>
    <row r="125" spans="1:1" ht="12" customHeight="1" x14ac:dyDescent="0.2">
      <c r="A125" s="390" t="s">
        <v>832</v>
      </c>
    </row>
    <row r="126" spans="1:1" ht="12" customHeight="1" x14ac:dyDescent="0.2">
      <c r="A126" s="376" t="s">
        <v>833</v>
      </c>
    </row>
    <row r="127" spans="1:1" ht="12" customHeight="1" x14ac:dyDescent="0.2">
      <c r="A127" s="378" t="s">
        <v>834</v>
      </c>
    </row>
    <row r="128" spans="1:1" ht="33.75" x14ac:dyDescent="0.2">
      <c r="A128" s="375" t="str">
        <f>IF($A$1="Português",A129,IF($A$1="English",A130,IF($A$1="Español",A131,IF($A$1="Français",A132,))))</f>
        <v>Em casos excepcionais, derivados da natureza e tipo de produtos expostos, poderá ser autorizada a limpeza de stands por outras entidades. 
Nestes casos o Expositor deve remeter à FIL uma listagem identificadora das pessoas que irão prestar o serviço, com nome completo e nº do BI. 
A limpeza só poderá ser efectuada na hora que antecede à abertura da feira, salvo casos excepcionais.</v>
      </c>
    </row>
    <row r="129" spans="1:1" ht="33.75" x14ac:dyDescent="0.2">
      <c r="A129" s="376" t="s">
        <v>835</v>
      </c>
    </row>
    <row r="130" spans="1:1" ht="22.5" x14ac:dyDescent="0.2">
      <c r="A130" s="377" t="s">
        <v>836</v>
      </c>
    </row>
    <row r="131" spans="1:1" ht="27" customHeight="1" x14ac:dyDescent="0.2">
      <c r="A131" s="228" t="s">
        <v>837</v>
      </c>
    </row>
    <row r="132" spans="1:1" ht="22.5" x14ac:dyDescent="0.2">
      <c r="A132" s="378" t="s">
        <v>838</v>
      </c>
    </row>
    <row r="133" spans="1:1" ht="11.25" x14ac:dyDescent="0.2">
      <c r="A133" s="375" t="str">
        <f>IF($A$1="Português",A134,IF($A$1="English",A135,IF($A$1="Español",A136,IF($A$1="Français",A137,))))</f>
        <v xml:space="preserve">O nível do som máximo permitido nos Pavilhões é de 60 Db. </v>
      </c>
    </row>
    <row r="134" spans="1:1" ht="11.25" x14ac:dyDescent="0.2">
      <c r="A134" s="376" t="s">
        <v>1459</v>
      </c>
    </row>
    <row r="135" spans="1:1" ht="11.25" x14ac:dyDescent="0.2">
      <c r="A135" s="377" t="s">
        <v>1460</v>
      </c>
    </row>
    <row r="136" spans="1:1" ht="11.25" x14ac:dyDescent="0.2">
      <c r="A136" s="376" t="s">
        <v>1461</v>
      </c>
    </row>
    <row r="137" spans="1:1" ht="11.25" x14ac:dyDescent="0.2">
      <c r="A137" s="378" t="s">
        <v>1462</v>
      </c>
    </row>
    <row r="138" spans="1:1" ht="22.5" x14ac:dyDescent="0.2">
      <c r="A138" s="375" t="str">
        <f>IF($A$1="Português",A139,IF($A$1="English",A140,IF($A$1="Español",A141,IF($A$1="Français",A142,))))</f>
        <v>Os expositores que desejem realizar actuações, reproduções musicais e projecção de películas deverão dar conhecimento à FIL, para sua aprovação. Quaisquer questões relacionadas com direitos de autor são da responsabilidade do Expositor.</v>
      </c>
    </row>
    <row r="139" spans="1:1" ht="22.5" x14ac:dyDescent="0.2">
      <c r="A139" s="376" t="s">
        <v>1463</v>
      </c>
    </row>
    <row r="140" spans="1:1" ht="11.25" x14ac:dyDescent="0.2">
      <c r="A140" s="390" t="s">
        <v>1464</v>
      </c>
    </row>
    <row r="141" spans="1:1" ht="11.25" x14ac:dyDescent="0.2">
      <c r="A141" s="376" t="s">
        <v>1465</v>
      </c>
    </row>
    <row r="142" spans="1:1" ht="11.25" x14ac:dyDescent="0.2">
      <c r="A142" s="378" t="s">
        <v>1466</v>
      </c>
    </row>
    <row r="143" spans="1:1" ht="11.25" x14ac:dyDescent="0.2">
      <c r="A143" s="375" t="str">
        <f>IF($A$1="Português",A144,IF($A$1="English",A145,IF($A$1="Español",A146,IF($A$1="Français",A147,))))</f>
        <v xml:space="preserve">As actuações de música ao vivo serão permitidas, por períodos a ajustar, em função dos pedidos enviados à Gestão da Feira, que articulará os tempos de actuação conforme as solicitações, evitando sobreposições e ruído excessivo </v>
      </c>
    </row>
    <row r="144" spans="1:1" ht="11.25" x14ac:dyDescent="0.2">
      <c r="A144" s="583" t="s">
        <v>1467</v>
      </c>
    </row>
    <row r="145" spans="1:1" ht="11.25" x14ac:dyDescent="0.2">
      <c r="A145" s="584" t="s">
        <v>1468</v>
      </c>
    </row>
    <row r="146" spans="1:1" ht="22.5" x14ac:dyDescent="0.2">
      <c r="A146" s="376" t="s">
        <v>1469</v>
      </c>
    </row>
    <row r="147" spans="1:1" ht="11.25" x14ac:dyDescent="0.2">
      <c r="A147" s="382" t="s">
        <v>1470</v>
      </c>
    </row>
    <row r="148" spans="1:1" ht="67.5" x14ac:dyDescent="0.2">
      <c r="A148" s="375" t="str">
        <f>IF($A$1="Português",A149,IF($A$1="English",A150,IF($A$1="Español",A151,IF($A$1="Français",A152,))))</f>
        <v>Se pretender servir produtos alimentares e/ou bebidas no seu stand tenha presente que constitui responsabilidade dos expositores e seus prestadores de serviços o cumprimento da regulamentação aplicável, designadamente o Regulamento (CE) n.º 852 de 2004 de 29 de Abril, do Decreto-Lei 234/2007, de 19 de Junho, no que respeita à Segurança e Higiene Alimentar. No caso de Expositores de Restauração, a comunicação do licenciamento de Restauração e bebidas não sedentária é obrigatório e tem que ser requisitado à Câmara Municipal de Lisboa sempre que exista venda de produtos alimentares e bebidas, com manipulação. Assim, com o objectivo de facilitar o processo de licenciamento, a FIL envia os documentos necessários à Câmara em nome dos expositores, sempre que estes o solicitem à FIL. 
Mais se informa que as obrigações legais e regulamentares relativas às instalações e equipamentos, bem como as regras de segurança, saúde pública e os requisitos legais a cumprir, no âmbito deste licenciamento, são da inteira responsabilidade do expositor.</v>
      </c>
    </row>
    <row r="149" spans="1:1" ht="67.5" x14ac:dyDescent="0.2">
      <c r="A149" s="230" t="s">
        <v>839</v>
      </c>
    </row>
    <row r="150" spans="1:1" ht="56.25" x14ac:dyDescent="0.2">
      <c r="A150" s="409" t="s">
        <v>840</v>
      </c>
    </row>
    <row r="151" spans="1:1" ht="56.25" x14ac:dyDescent="0.2">
      <c r="A151" s="376" t="s">
        <v>841</v>
      </c>
    </row>
    <row r="152" spans="1:1" ht="56.25" x14ac:dyDescent="0.2">
      <c r="A152" s="378" t="s">
        <v>842</v>
      </c>
    </row>
    <row r="153" spans="1:1" ht="12" customHeight="1" x14ac:dyDescent="0.2">
      <c r="A153" s="375" t="str">
        <f>IF($A$1="Português",A154,IF($A$1="English",A155,IF($A$1="Español",A156,IF($A$1="Français",A157,))))</f>
        <v>Nas feiras de público e nas feiras mistas (de profissionais e público) a venda directa, com entrega imediata dos produtos aos visitantes, está autorizada, podendo a organização, se assim o entender, implementar mecanismos de controle da sua saída.</v>
      </c>
    </row>
    <row r="154" spans="1:1" ht="12" customHeight="1" x14ac:dyDescent="0.2">
      <c r="A154" s="410" t="s">
        <v>843</v>
      </c>
    </row>
    <row r="155" spans="1:1" ht="12" customHeight="1" x14ac:dyDescent="0.2">
      <c r="A155" s="411" t="s">
        <v>844</v>
      </c>
    </row>
    <row r="156" spans="1:1" ht="12" customHeight="1" x14ac:dyDescent="0.2">
      <c r="A156" s="376" t="s">
        <v>845</v>
      </c>
    </row>
    <row r="157" spans="1:1" ht="12" customHeight="1" x14ac:dyDescent="0.2">
      <c r="A157" s="412" t="s">
        <v>846</v>
      </c>
    </row>
    <row r="158" spans="1:1" ht="12" customHeight="1" x14ac:dyDescent="0.2">
      <c r="A158" s="375" t="str">
        <f>IF($A$1="Português",A159,IF($A$1="English",A160,IF($A$1="Español",A161,IF($A$1="Français",A162,))))</f>
        <v>Às Empresas de Montagem de Stands, a FIL cobra uma taxa de 2,00 €/m2. Deverá ser totalmente liquidada antes do início da montagem.</v>
      </c>
    </row>
    <row r="159" spans="1:1" ht="12" customHeight="1" x14ac:dyDescent="0.2">
      <c r="A159" s="340" t="s">
        <v>847</v>
      </c>
    </row>
    <row r="160" spans="1:1" ht="12" customHeight="1" x14ac:dyDescent="0.2">
      <c r="A160" s="413" t="s">
        <v>848</v>
      </c>
    </row>
    <row r="161" spans="1:1" ht="12" customHeight="1" x14ac:dyDescent="0.2">
      <c r="A161" s="340" t="s">
        <v>849</v>
      </c>
    </row>
    <row r="162" spans="1:1" ht="12" customHeight="1" x14ac:dyDescent="0.2">
      <c r="A162" s="414" t="s">
        <v>850</v>
      </c>
    </row>
    <row r="163" spans="1:1" ht="22.5" x14ac:dyDescent="0.2">
      <c r="A163" s="375" t="str">
        <f>IF($A$1="Português",A164,IF($A$1="English",A165,IF($A$1="Español",A166,IF($A$1="Français",A167,))))</f>
        <v>Às Empresas envolvidas em trabalhos de montagem e de decoração é exigida a sua credenciação prévia, que prevê a apresentação da apólice de seguro de Responsabilidade Civil e Profissional, cobrindo danos causados nas instalações ou a terceiros e eventuais prejuízos por paralisação das actividades da FIL, no montante de 1 000 000€.</v>
      </c>
    </row>
    <row r="164" spans="1:1" ht="22.5" x14ac:dyDescent="0.2">
      <c r="A164" s="376" t="s">
        <v>851</v>
      </c>
    </row>
    <row r="165" spans="1:1" ht="22.5" x14ac:dyDescent="0.2">
      <c r="A165" s="377" t="s">
        <v>852</v>
      </c>
    </row>
    <row r="166" spans="1:1" ht="22.5" x14ac:dyDescent="0.2">
      <c r="A166" s="376" t="s">
        <v>853</v>
      </c>
    </row>
    <row r="167" spans="1:1" ht="22.5" x14ac:dyDescent="0.2">
      <c r="A167" s="378" t="s">
        <v>854</v>
      </c>
    </row>
    <row r="168" spans="1:1" ht="12" customHeight="1" x14ac:dyDescent="0.2">
      <c r="A168" s="375" t="str">
        <f>IF($A$1="Português",A169,IF($A$1="English",A170,IF($A$1="Español",A171,IF($A$1="Français",A172,))))</f>
        <v>Os projectos deverão ser enviados para Aprovação dos Serviços Técnicos da FIL até 30 dias antes do início da montagem ou até 24 horas após a entrega da Requisição de Participação, caso este prazo seja inferior.</v>
      </c>
    </row>
    <row r="169" spans="1:1" ht="12" customHeight="1" x14ac:dyDescent="0.2">
      <c r="A169" s="376" t="s">
        <v>855</v>
      </c>
    </row>
    <row r="170" spans="1:1" ht="12" customHeight="1" x14ac:dyDescent="0.2">
      <c r="A170" s="377" t="s">
        <v>856</v>
      </c>
    </row>
    <row r="171" spans="1:1" ht="12" customHeight="1" x14ac:dyDescent="0.2">
      <c r="A171" s="367" t="s">
        <v>857</v>
      </c>
    </row>
    <row r="172" spans="1:1" ht="12" customHeight="1" x14ac:dyDescent="0.2">
      <c r="A172" s="382" t="s">
        <v>858</v>
      </c>
    </row>
    <row r="173" spans="1:1" ht="12" customHeight="1" x14ac:dyDescent="0.2">
      <c r="A173" s="375" t="str">
        <f>IF($A$1="Português",A174,IF($A$1="English",A175,IF($A$1="Español",A176,IF($A$1="Français",A177,))))</f>
        <v>Os Projectos que derem entrada nos serviços após esta data pagarão uma taxa de análise de 0,50 €/m2.</v>
      </c>
    </row>
    <row r="174" spans="1:1" ht="12" customHeight="1" x14ac:dyDescent="0.2">
      <c r="A174" s="367" t="s">
        <v>859</v>
      </c>
    </row>
    <row r="175" spans="1:1" ht="12" customHeight="1" x14ac:dyDescent="0.2">
      <c r="A175" s="390" t="s">
        <v>860</v>
      </c>
    </row>
    <row r="176" spans="1:1" ht="12" customHeight="1" x14ac:dyDescent="0.2">
      <c r="A176" s="367" t="s">
        <v>861</v>
      </c>
    </row>
    <row r="177" spans="1:2" ht="12" customHeight="1" x14ac:dyDescent="0.2">
      <c r="A177" s="414" t="s">
        <v>862</v>
      </c>
    </row>
    <row r="178" spans="1:2" ht="22.5" x14ac:dyDescent="0.2">
      <c r="A178" s="375" t="str">
        <f>IF($A$1="Português",A179,IF($A$1="English",A180,IF($A$1="Español",A181,IF($A$1="Français",A182,))))</f>
        <v>Os Stands já em montagem, sem projecto enviado para Aprovação pagarão um custo de avaliação de 3,00 €/m2, sendo que no caso de não cumprirem as regras definidas, a FIL não autorizará a continuação da sua construção, não havendo lugar a qualquer devolução dos pagamentos devidos pela participação na feira.</v>
      </c>
    </row>
    <row r="179" spans="1:2" ht="22.5" x14ac:dyDescent="0.2">
      <c r="A179" s="376" t="s">
        <v>863</v>
      </c>
      <c r="B179" s="362"/>
    </row>
    <row r="180" spans="1:2" ht="22.5" x14ac:dyDescent="0.2">
      <c r="A180" s="377" t="s">
        <v>864</v>
      </c>
      <c r="B180" s="362"/>
    </row>
    <row r="181" spans="1:2" ht="22.5" x14ac:dyDescent="0.2">
      <c r="A181" s="376" t="s">
        <v>865</v>
      </c>
      <c r="B181" s="94"/>
    </row>
    <row r="182" spans="1:2" ht="22.5" x14ac:dyDescent="0.2">
      <c r="A182" s="391" t="s">
        <v>866</v>
      </c>
      <c r="B182" s="94"/>
    </row>
    <row r="183" spans="1:2" ht="22.5" x14ac:dyDescent="0.2">
      <c r="A183" s="375" t="str">
        <f>IF($A$1="Português",A184,IF($A$1="English",A185,IF($A$1="Español",A186,IF($A$1="Français",A187,))))</f>
        <v>ALTURA MÍNIMA: A estabelecida para a decoração tipo da Feira: 3m
ALTURA MÁXIMA de construção a partir do solo ou de paredes suspensas: 6m</v>
      </c>
      <c r="B183" s="94"/>
    </row>
    <row r="184" spans="1:2" ht="22.5" x14ac:dyDescent="0.2">
      <c r="A184" s="362" t="s">
        <v>867</v>
      </c>
    </row>
    <row r="185" spans="1:2" ht="22.5" x14ac:dyDescent="0.2">
      <c r="A185" s="388" t="s">
        <v>868</v>
      </c>
    </row>
    <row r="186" spans="1:2" ht="22.5" x14ac:dyDescent="0.2">
      <c r="A186" s="362" t="s">
        <v>869</v>
      </c>
    </row>
    <row r="187" spans="1:2" ht="22.5" x14ac:dyDescent="0.2">
      <c r="A187" s="389" t="s">
        <v>870</v>
      </c>
    </row>
    <row r="188" spans="1:2" ht="22.5" x14ac:dyDescent="0.2">
      <c r="A188" s="375" t="str">
        <f>IF($A$1="Português",A189,IF($A$1="English",A190,IF($A$1="Español",A191,IF($A$1="Français",A192,))))</f>
        <v>A suspensão de Iluminação ou de Elementos Decorativos, entre os 6m e no máximo, até aos 8m de altura é permitida, mediante aprovação e sujeita a custos conforme tabela. Esta suspensão deve apresentar descontinuidade relativamente às paredes do Stand.</v>
      </c>
    </row>
    <row r="189" spans="1:2" ht="22.5" x14ac:dyDescent="0.2">
      <c r="A189" s="366" t="s">
        <v>871</v>
      </c>
    </row>
    <row r="190" spans="1:2" ht="22.5" x14ac:dyDescent="0.2">
      <c r="A190" s="383" t="s">
        <v>872</v>
      </c>
    </row>
    <row r="191" spans="1:2" ht="22.5" x14ac:dyDescent="0.2">
      <c r="A191" s="366" t="s">
        <v>873</v>
      </c>
    </row>
    <row r="192" spans="1:2" ht="22.5" x14ac:dyDescent="0.2">
      <c r="A192" s="391" t="s">
        <v>874</v>
      </c>
    </row>
    <row r="193" spans="1:1" ht="22.5" x14ac:dyDescent="0.2">
      <c r="A193" s="375" t="str">
        <f>IF($A$1="Português",A194,IF($A$1="English",A195,IF($A$1="Español",A196,IF($A$1="Français",A197,))))</f>
        <v>As frentes devem ter uma abertura que permita a entrada e saida de visitantes sem constrangimentos;
A partir dos 4m de altura deverá o expositor recuar nas frentes, 0,50m, por cada metro de altura adicional.</v>
      </c>
    </row>
    <row r="194" spans="1:1" ht="22.5" x14ac:dyDescent="0.2">
      <c r="A194" s="366" t="s">
        <v>875</v>
      </c>
    </row>
    <row r="195" spans="1:1" ht="22.5" x14ac:dyDescent="0.2">
      <c r="A195" s="383" t="s">
        <v>876</v>
      </c>
    </row>
    <row r="196" spans="1:1" ht="22.5" x14ac:dyDescent="0.2">
      <c r="A196" s="366" t="s">
        <v>877</v>
      </c>
    </row>
    <row r="197" spans="1:1" ht="22.5" x14ac:dyDescent="0.2">
      <c r="A197" s="391" t="s">
        <v>878</v>
      </c>
    </row>
    <row r="198" spans="1:1" ht="12" customHeight="1" x14ac:dyDescent="0.2">
      <c r="A198" s="375" t="str">
        <f>IF($A$1="Português",A199,IF($A$1="English",A200,IF($A$1="Español",A201,IF($A$1="Français",A202,))))</f>
        <v>Acima da altura mínima o expositor é obrigado a garantir um acabamento das paredes exteriores do stand de qualidade idêntica ao das paredes interiores e manter o equilíbrio estético com as paredes dos Stands confinantes;</v>
      </c>
    </row>
    <row r="199" spans="1:1" ht="12" customHeight="1" x14ac:dyDescent="0.2">
      <c r="A199" s="366" t="s">
        <v>879</v>
      </c>
    </row>
    <row r="200" spans="1:1" ht="12" customHeight="1" x14ac:dyDescent="0.2">
      <c r="A200" s="383" t="s">
        <v>880</v>
      </c>
    </row>
    <row r="201" spans="1:1" ht="12" customHeight="1" x14ac:dyDescent="0.2">
      <c r="A201" s="195" t="s">
        <v>881</v>
      </c>
    </row>
    <row r="202" spans="1:1" ht="12" customHeight="1" x14ac:dyDescent="0.2">
      <c r="A202" s="391" t="s">
        <v>882</v>
      </c>
    </row>
    <row r="203" spans="1:1" ht="22.5" x14ac:dyDescent="0.2">
      <c r="A203" s="375" t="str">
        <f>IF($A$1="Português",A204,IF($A$1="English",A205,IF($A$1="Español",A206,IF($A$1="Français",A207,))))</f>
        <v>Este equilíbrio estético, no que se refere ao acabamento exterior das paredes, deve ser assegurado por contacto directo com os expositores confinantes, sendo a FIL mantida informada desses contactos. Em casos de não entendimento entre expositores, a FIL fixará a solução a adoptar.</v>
      </c>
    </row>
    <row r="204" spans="1:1" ht="22.5" x14ac:dyDescent="0.2">
      <c r="A204" s="366" t="s">
        <v>883</v>
      </c>
    </row>
    <row r="205" spans="1:1" ht="22.5" x14ac:dyDescent="0.2">
      <c r="A205" s="383" t="s">
        <v>884</v>
      </c>
    </row>
    <row r="206" spans="1:1" ht="22.5" x14ac:dyDescent="0.2">
      <c r="A206" s="366" t="s">
        <v>885</v>
      </c>
    </row>
    <row r="207" spans="1:1" ht="22.5" x14ac:dyDescent="0.2">
      <c r="A207" s="391" t="s">
        <v>1471</v>
      </c>
    </row>
    <row r="208" spans="1:1" ht="22.5" x14ac:dyDescent="0.2">
      <c r="A208" s="375" t="str">
        <f>IF($A$1="Português",A209,IF($A$1="English",A210,IF($A$1="Español",A211,IF($A$1="Français",A212,))))</f>
        <v>Caso os Stands não tenham sido aprovados antes da montagem o Expositor pode ser obrigado tomar as medidas que lhe sejam impostas pela FIL, designadamente reduzir a altura do Stand e/ou a assegurar o devido acabamento, decorrendo os custos inerentes por sua conta, incluindo os relativos á aprovação do Stand.</v>
      </c>
    </row>
    <row r="209" spans="1:1" ht="22.5" x14ac:dyDescent="0.2">
      <c r="A209" s="366" t="s">
        <v>886</v>
      </c>
    </row>
    <row r="210" spans="1:1" ht="22.5" x14ac:dyDescent="0.2">
      <c r="A210" s="383" t="s">
        <v>887</v>
      </c>
    </row>
    <row r="211" spans="1:1" ht="22.5" x14ac:dyDescent="0.2">
      <c r="A211" s="366" t="s">
        <v>888</v>
      </c>
    </row>
    <row r="212" spans="1:1" ht="22.5" x14ac:dyDescent="0.2">
      <c r="A212" s="391" t="s">
        <v>889</v>
      </c>
    </row>
    <row r="213" spans="1:1" ht="12" customHeight="1" x14ac:dyDescent="0.2">
      <c r="A213" s="375" t="str">
        <f>IF($A$1="Português",A214,IF($A$1="English",A215,IF($A$1="Español",A216,IF($A$1="Français",A217,))))</f>
        <v>Todos os stands com pavimento sobre elevado com altura superior a 7cm deverão possuir uma rampa de acesso facilitadora da mobilidade, com pelo menos 90cm de largura e inclinação de 8%, de acordo com normativos legais.</v>
      </c>
    </row>
    <row r="214" spans="1:1" ht="12" customHeight="1" x14ac:dyDescent="0.2">
      <c r="A214" s="195" t="s">
        <v>890</v>
      </c>
    </row>
    <row r="215" spans="1:1" ht="12" customHeight="1" x14ac:dyDescent="0.2">
      <c r="A215" s="415" t="s">
        <v>891</v>
      </c>
    </row>
    <row r="216" spans="1:1" ht="12" customHeight="1" x14ac:dyDescent="0.2">
      <c r="A216" s="195" t="s">
        <v>892</v>
      </c>
    </row>
    <row r="217" spans="1:1" ht="12" customHeight="1" x14ac:dyDescent="0.2">
      <c r="A217" s="414" t="s">
        <v>893</v>
      </c>
    </row>
    <row r="218" spans="1:1" ht="45" x14ac:dyDescent="0.2">
      <c r="A218" s="375" t="str">
        <f>IF($A$1="Português",A219,IF($A$1="English",A220,IF($A$1="Español",A221,IF($A$1="Français",A222,))))</f>
        <v>A)  Pelo menos 2 vistas tridimensionais do stand;
B)  Plantas e alçados em desenho cotado com indicação das cotas nas peças desenhadas;
C)  Indicação expressa do responsável técnico (Nome, Função e Contacto) que se responsabiliza pela solidez construtiva do projecto;
D)  Em caso de suspensões deverá ser igualmente enviada a localização das mesmas sobre o Stand e respectivos pesos.</v>
      </c>
    </row>
    <row r="219" spans="1:1" ht="45" x14ac:dyDescent="0.2">
      <c r="A219" s="366" t="s">
        <v>1472</v>
      </c>
    </row>
    <row r="220" spans="1:1" ht="45" x14ac:dyDescent="0.2">
      <c r="A220" s="383" t="s">
        <v>1473</v>
      </c>
    </row>
    <row r="221" spans="1:1" ht="45" x14ac:dyDescent="0.2">
      <c r="A221" s="366" t="s">
        <v>1474</v>
      </c>
    </row>
    <row r="222" spans="1:1" ht="45" x14ac:dyDescent="0.2">
      <c r="A222" s="391" t="s">
        <v>1475</v>
      </c>
    </row>
    <row r="223" spans="1:1" ht="12" customHeight="1" x14ac:dyDescent="0.2">
      <c r="A223" s="375" t="str">
        <f>IF($A$1="Português",A224,IF($A$1="English",A225,IF($A$1="Español",A226,IF($A$1="Français",A227,))))</f>
        <v>Custo dos Serviços de Suspensão mais 25% do preço do m2 de espaço 1 Frente x área das faces exteriores dos elementos</v>
      </c>
    </row>
    <row r="224" spans="1:1" ht="12" customHeight="1" x14ac:dyDescent="0.2">
      <c r="A224" s="366" t="s">
        <v>894</v>
      </c>
    </row>
    <row r="225" spans="1:1" ht="12" customHeight="1" x14ac:dyDescent="0.2">
      <c r="A225" s="383" t="s">
        <v>895</v>
      </c>
    </row>
    <row r="226" spans="1:1" ht="12" customHeight="1" x14ac:dyDescent="0.2">
      <c r="A226" s="366" t="s">
        <v>896</v>
      </c>
    </row>
    <row r="227" spans="1:1" ht="12" customHeight="1" x14ac:dyDescent="0.2">
      <c r="A227" s="391" t="s">
        <v>897</v>
      </c>
    </row>
    <row r="228" spans="1:1" ht="12" customHeight="1" x14ac:dyDescent="0.2">
      <c r="A228" s="375" t="str">
        <f>IF($A$1="Português",A229,IF($A$1="English",A230,IF($A$1="Español",A231,IF($A$1="Français",A232,))))</f>
        <v>Os materiais utilizados na construção de stands não devem ser potenciadores de riscos para as pessoas ou instalações, designadamente:</v>
      </c>
    </row>
    <row r="229" spans="1:1" ht="12" customHeight="1" x14ac:dyDescent="0.2">
      <c r="A229" s="366" t="s">
        <v>898</v>
      </c>
    </row>
    <row r="230" spans="1:1" ht="12" customHeight="1" x14ac:dyDescent="0.2">
      <c r="A230" s="383" t="s">
        <v>899</v>
      </c>
    </row>
    <row r="231" spans="1:1" ht="12" customHeight="1" x14ac:dyDescent="0.2">
      <c r="A231" s="366" t="s">
        <v>900</v>
      </c>
    </row>
    <row r="232" spans="1:1" ht="12" customHeight="1" x14ac:dyDescent="0.2">
      <c r="A232" s="391" t="s">
        <v>901</v>
      </c>
    </row>
    <row r="233" spans="1:1" ht="33.75" x14ac:dyDescent="0.2">
      <c r="A233" s="375" t="str">
        <f>IF($A$1="Português",A234,IF($A$1="English",A235,IF($A$1="Español",A236,IF($A$1="Français",A237,))))</f>
        <v>As alcatifas ou outros revestimentos de pavimento devem ser retardadoras de fogo, mínimo classe M3;
O vidro deve ser laminado ou temperado;
As tintas serão exclusivamente de base aquosa.</v>
      </c>
    </row>
    <row r="234" spans="1:1" ht="33.75" x14ac:dyDescent="0.2">
      <c r="A234" s="366" t="s">
        <v>902</v>
      </c>
    </row>
    <row r="235" spans="1:1" ht="33.75" x14ac:dyDescent="0.2">
      <c r="A235" s="383" t="s">
        <v>903</v>
      </c>
    </row>
    <row r="236" spans="1:1" ht="33.75" x14ac:dyDescent="0.2">
      <c r="A236" s="366" t="s">
        <v>904</v>
      </c>
    </row>
    <row r="237" spans="1:1" ht="33.75" x14ac:dyDescent="0.2">
      <c r="A237" s="391" t="s">
        <v>905</v>
      </c>
    </row>
    <row r="238" spans="1:1" ht="12" customHeight="1" x14ac:dyDescent="0.2">
      <c r="A238" s="375" t="str">
        <f>IF($A$1="Português",A239,IF($A$1="English",A240,IF($A$1="Español",A241,IF($A$1="Français",A242,))))</f>
        <v>Todos os stands com pavimento sobre elevado com altura superior a 7 cm deverão possuir uma rampa de acesso facilitadora da mobilidade, com pelo menos 90cm de largura e inclinação de 8%, de acordo com normativos legais.</v>
      </c>
    </row>
    <row r="239" spans="1:1" ht="12" customHeight="1" x14ac:dyDescent="0.2">
      <c r="A239" s="195" t="s">
        <v>906</v>
      </c>
    </row>
    <row r="240" spans="1:1" ht="12" customHeight="1" x14ac:dyDescent="0.2">
      <c r="A240" s="415" t="s">
        <v>907</v>
      </c>
    </row>
    <row r="241" spans="1:1" ht="12" customHeight="1" x14ac:dyDescent="0.2">
      <c r="A241" s="195" t="s">
        <v>908</v>
      </c>
    </row>
    <row r="242" spans="1:1" ht="12" customHeight="1" x14ac:dyDescent="0.2">
      <c r="A242" s="414" t="s">
        <v>909</v>
      </c>
    </row>
    <row r="243" spans="1:1" ht="22.5" x14ac:dyDescent="0.2">
      <c r="A243" s="375" t="str">
        <f>IF($A$1="Português",A244,IF($A$1="English",A245,IF($A$1="Español",A246,IF($A$1="Français",A247,))))</f>
        <v>Não é permitida a utilização de compressores de ar e de reservatórios de fluidos combustíveis nos stands.
Situações excepcionais carecem de aprovação prévia dos Serviços FIL.</v>
      </c>
    </row>
    <row r="244" spans="1:1" ht="22.5" x14ac:dyDescent="0.2">
      <c r="A244" s="366" t="s">
        <v>910</v>
      </c>
    </row>
    <row r="245" spans="1:1" ht="22.5" x14ac:dyDescent="0.2">
      <c r="A245" s="383" t="s">
        <v>911</v>
      </c>
    </row>
    <row r="246" spans="1:1" ht="22.5" x14ac:dyDescent="0.2">
      <c r="A246" s="366" t="s">
        <v>912</v>
      </c>
    </row>
    <row r="247" spans="1:1" ht="22.5" x14ac:dyDescent="0.2">
      <c r="A247" s="391" t="s">
        <v>913</v>
      </c>
    </row>
    <row r="248" spans="1:1" ht="90" x14ac:dyDescent="0.2">
      <c r="A248" s="375" t="str">
        <f>IF($A$1="Português",A249,IF($A$1="English",A250,IF($A$1="Español",A251,IF($A$1="Français",A252,))))</f>
        <v>A utilização que a Lisboa-FCE faz dos dados que recolhe respeita a finalidade e âmbito em que os mesmos foram recolhidos, conforme estipulado em Princípios Relativos ao Tratamento de Dados Pessoais.
Enquanto Cliente ou Utilizador dos serviços da Lisboa-FCE, o tratamento dos dados é efectuado nos seguintes âmbitos:
- Para a execução de todas as obrigações legais decorrentes da contratação e utilização do serviço ou produto a que dizem respeito e pelo 
   período de tempo adequado e necessário à concretização dos objectivos contratuais ou das obrigações legais;
- Para comunicações directamente associadas à contratação e prestação do serviço, incluindo terceiras entidades que com a Lisboa-FCE 
   colaboram na prestação do serviço e o complementam e com as quais a Lisboa-FCE tem um regime de parceria para aquele fim;
- Para elaboração do catálogo electrónico ou físico, guia de visitante, ou quaisquer publicações associadas ao evento ou serviço 
   contratualizado;</v>
      </c>
    </row>
    <row r="249" spans="1:1" ht="90" x14ac:dyDescent="0.2">
      <c r="A249" s="416" t="s">
        <v>914</v>
      </c>
    </row>
    <row r="250" spans="1:1" ht="90" x14ac:dyDescent="0.2">
      <c r="A250" s="377" t="s">
        <v>915</v>
      </c>
    </row>
    <row r="251" spans="1:1" ht="90" x14ac:dyDescent="0.2">
      <c r="A251" s="376" t="s">
        <v>916</v>
      </c>
    </row>
    <row r="252" spans="1:1" ht="90" x14ac:dyDescent="0.2">
      <c r="A252" s="378" t="s">
        <v>917</v>
      </c>
    </row>
    <row r="253" spans="1:1" ht="123.75" x14ac:dyDescent="0.2">
      <c r="A253" s="375" t="str">
        <f>IF($A$1="Português",A254,IF($A$1="English",A255,IF($A$1="Español",A256,IF($A$1="Français",A257,))))</f>
        <v>A Lisboa-FCE só transmite a terceiros os dados pessoais que recolhe, respeitando o princípio da minimização dos dados constante da 
alínea c) do n.º 1 do RGPD e quando técnica ou legalmente o tenha de fazer, nomeadamente, mas não exclusivamente, nas seguintes situações:
- Nos processos associados a transacções, nomeadamente transmissões relacionadas com pagamentos e/ou comunicação de facturas à 
   Autoridade Tributária;
- Na comunicação, quando utiliza serviços de terceiros, por exemplo, para o envio comunicações, nomeadamente de emails, ou para a 
   execução e prestação de serviços complementares aos contratados como sejam, limpeza, segurança, decoração, inscrição para catálogo 
   do evento, guia de visitante e ainda entre entidades co-organizadoras do evento.
- Em cumprimento de obrigação legal de resposta a pedido de autoridade competente, tal como entidades reguladoras, órgãos de polícia 
    criminal ou tribunais;
- Para, no interesse legítimo da Lisboa-FCE, apresentar / desenvolver acções em defesa dos seus direitos ou para protecção dos seus 
   Clientes e/ou Utilizadores;</v>
      </c>
    </row>
    <row r="254" spans="1:1" ht="123.75" x14ac:dyDescent="0.2">
      <c r="A254" s="376" t="s">
        <v>918</v>
      </c>
    </row>
    <row r="255" spans="1:1" ht="112.5" x14ac:dyDescent="0.2">
      <c r="A255" s="377" t="s">
        <v>919</v>
      </c>
    </row>
    <row r="256" spans="1:1" ht="123.75" x14ac:dyDescent="0.2">
      <c r="A256" s="376" t="s">
        <v>920</v>
      </c>
    </row>
    <row r="257" spans="1:1" ht="123.75" x14ac:dyDescent="0.2">
      <c r="A257" s="378" t="s">
        <v>921</v>
      </c>
    </row>
    <row r="258" spans="1:1" ht="78.75" x14ac:dyDescent="0.2">
      <c r="A258" s="375" t="str">
        <f>IF($A$1="Português",A259,IF($A$1="English",A260,IF($A$1="Español",A261,IF($A$1="Français",A262,))))</f>
        <v>Revogação da Autorização para Tratamento - em qualquer momento, o Titular dos Dados Pessoais pode revogar autorização que tenha dado, sem prejuízo de que, mesmo assim, a Lisboa-FCE proceda ao tratamento desses dados quando:
 - Tiverem sido recolhidos no âmbito da celebração de um contrato;
 - Sejam necessários para o cumprimento de obrigações legais;
 - Sejam essenciais para comprovar transacções;
 - Sejam necessários no âmbito de acções de defesa e/ou protecção de direitos da Lisboa-FCE, dos seus Clientes e/ou Utilizadores.
Sempre que pretender poderá actualizar os seus dados pessoais, incluindo os seus consentimentos podendo, para esse efeito, contactar-nos através dos seguintes endereços: Carta: dirigida à LISBOA-FCE,  para Rua do Bojador, Parque das Nações, 1998-010 Lisboa, PORTUGAL.</v>
      </c>
    </row>
    <row r="259" spans="1:1" ht="78.75" x14ac:dyDescent="0.2">
      <c r="A259" s="362" t="s">
        <v>922</v>
      </c>
    </row>
    <row r="260" spans="1:1" ht="78.75" x14ac:dyDescent="0.2">
      <c r="A260" s="388" t="s">
        <v>923</v>
      </c>
    </row>
    <row r="261" spans="1:1" ht="90" x14ac:dyDescent="0.2">
      <c r="A261" s="362" t="s">
        <v>924</v>
      </c>
    </row>
    <row r="262" spans="1:1" ht="78.75" x14ac:dyDescent="0.2">
      <c r="A262" s="384" t="s">
        <v>925</v>
      </c>
    </row>
    <row r="263" spans="1:1" ht="45" x14ac:dyDescent="0.2">
      <c r="A263" s="375" t="str">
        <f>IF($A$1="Português",A264,IF($A$1="English",A265,IF($A$1="Español",A266,IF($A$1="Français",A267,))))</f>
        <v>Às empresas expositoras cuja sede se situe fora do território nacional não é aplicado IVA em Portugal, em conformidade com o disposto na alínea a) do nº 6 do art.º 6.º (a contrario) do Código do IVA.  Para aplicação desta regra a expositores provenientes de países fora da comunidade europeia é necessário comprovar a sua qualidade de sujeito passivo de imposto mediante a entrega de declaração emitida pela administração fiscal do seu país de origem. (CASO NÃO SEJA FEITA PROVA, SERÁ EMITIDA FACTURA COM IVA DE 23%). 
Esta regra não se aplica aos serviços de parque de estacionamento, à bilhética e ao serviço de restauração e a quaisquer outras operações pontuais passíveis de análise.</v>
      </c>
    </row>
    <row r="264" spans="1:1" ht="45" x14ac:dyDescent="0.2">
      <c r="A264" s="228" t="s">
        <v>926</v>
      </c>
    </row>
    <row r="265" spans="1:1" ht="45" x14ac:dyDescent="0.2">
      <c r="A265" s="409" t="s">
        <v>927</v>
      </c>
    </row>
    <row r="266" spans="1:1" ht="45" x14ac:dyDescent="0.2">
      <c r="A266" s="228" t="s">
        <v>928</v>
      </c>
    </row>
    <row r="267" spans="1:1" ht="33.75" x14ac:dyDescent="0.2">
      <c r="A267" s="384" t="s">
        <v>929</v>
      </c>
    </row>
    <row r="268" spans="1:1" s="417" customFormat="1" ht="12" customHeight="1" x14ac:dyDescent="0.2">
      <c r="A268" s="375" t="str">
        <f>IF($A$1="Português",A269,IF($A$1="English",A270,IF($A$1="Español",A271,IF($A$1="Français",A272,))))</f>
        <v>Valide o seu Nº de Contribuinte para confirmar a não sujeição a IVA à taxa em vigor em Portugal. Verifique em:</v>
      </c>
    </row>
    <row r="269" spans="1:1" s="417" customFormat="1" ht="12" customHeight="1" x14ac:dyDescent="0.2">
      <c r="A269" s="364" t="s">
        <v>930</v>
      </c>
    </row>
    <row r="270" spans="1:1" s="417" customFormat="1" ht="12" customHeight="1" x14ac:dyDescent="0.2">
      <c r="A270" s="418" t="s">
        <v>931</v>
      </c>
    </row>
    <row r="271" spans="1:1" s="417" customFormat="1" ht="12" customHeight="1" x14ac:dyDescent="0.2">
      <c r="A271" s="364" t="s">
        <v>932</v>
      </c>
    </row>
    <row r="272" spans="1:1" s="417" customFormat="1" ht="12" customHeight="1" x14ac:dyDescent="0.2">
      <c r="A272" s="419" t="s">
        <v>933</v>
      </c>
    </row>
    <row r="273" spans="1:1" ht="33.75" x14ac:dyDescent="0.2">
      <c r="A273" s="375" t="str">
        <f>IF($A$1="Português",A274,IF($A$1="English",A275,IF($A$1="Español",A276,IF($A$1="Français",A277,))))</f>
        <v>Nos termos do disposto na Lei n.º 92/2017, de 22 de Agosto, informamos que os pagamentos respeitantes a facturas e/ou adiantamentos de valor igual ou superior a €1.000,00 não poderão ser feitos em numerário: deverão ser efectuados por transferência bancária, depósito bancário, ou cheque nominativo. O limite mencionado aplica-se ao valor total da participação, pelo que partes da totalidade do valor da participação, ainda que abaixo do montante supra referido, não poderão, de acordo com a mesma lei, ser feitos em numerário.</v>
      </c>
    </row>
    <row r="274" spans="1:1" ht="33.75" x14ac:dyDescent="0.2">
      <c r="A274" s="362" t="s">
        <v>934</v>
      </c>
    </row>
    <row r="275" spans="1:1" ht="33.75" x14ac:dyDescent="0.2">
      <c r="A275" s="409" t="s">
        <v>935</v>
      </c>
    </row>
    <row r="276" spans="1:1" ht="33.75" x14ac:dyDescent="0.2">
      <c r="A276" s="362" t="s">
        <v>936</v>
      </c>
    </row>
    <row r="277" spans="1:1" ht="33.75" x14ac:dyDescent="0.2">
      <c r="A277" s="389" t="s">
        <v>937</v>
      </c>
    </row>
    <row r="278" spans="1:1" s="417" customFormat="1" ht="22.5" x14ac:dyDescent="0.2">
      <c r="A278" s="375" t="str">
        <f>IF($A$1="Português",A279,IF($A$1="English",A280,IF($A$1="Español",A281,IF($A$1="Français",A282,))))</f>
        <v>Em caso de litígio o consumidor pode recorrer a uma Entidade de Resolução Alternativa de Litígios de consumo:  CENTRO DE ARBITRAGEM DE CONFLITOS DE CONSUMO DE LISBOA; R. dos Douradores, 116 - 2º - 1100-207 Lisboa / T: 00-351-218 807 000/F: 00-351-218 807 038.</v>
      </c>
    </row>
    <row r="279" spans="1:1" s="417" customFormat="1" ht="22.5" x14ac:dyDescent="0.2">
      <c r="A279" s="364" t="s">
        <v>938</v>
      </c>
    </row>
    <row r="280" spans="1:1" s="417" customFormat="1" ht="14.45" customHeight="1" x14ac:dyDescent="0.2">
      <c r="A280" s="395" t="s">
        <v>939</v>
      </c>
    </row>
    <row r="281" spans="1:1" s="417" customFormat="1" ht="22.5" x14ac:dyDescent="0.2">
      <c r="A281" s="364" t="s">
        <v>940</v>
      </c>
    </row>
    <row r="282" spans="1:1" s="417" customFormat="1" ht="22.5" x14ac:dyDescent="0.2">
      <c r="A282" s="419" t="s">
        <v>941</v>
      </c>
    </row>
    <row r="293" spans="1:2" ht="12" customHeight="1" x14ac:dyDescent="0.2">
      <c r="A293" s="370"/>
    </row>
    <row r="294" spans="1:2" ht="12" customHeight="1" x14ac:dyDescent="0.2">
      <c r="A294" s="370"/>
    </row>
    <row r="295" spans="1:2" ht="12" customHeight="1" x14ac:dyDescent="0.2">
      <c r="A295" s="420"/>
    </row>
    <row r="296" spans="1:2" ht="12" customHeight="1" x14ac:dyDescent="0.2">
      <c r="A296" s="421"/>
      <c r="B296" s="205"/>
    </row>
    <row r="297" spans="1:2" ht="12" customHeight="1" x14ac:dyDescent="0.2">
      <c r="A297" s="422"/>
      <c r="B297" s="205"/>
    </row>
    <row r="298" spans="1:2" ht="12" customHeight="1" x14ac:dyDescent="0.2">
      <c r="B298" s="205"/>
    </row>
  </sheetData>
  <sheetProtection selectLockedCells="1"/>
  <pageMargins left="0.7" right="0.7" top="0.75" bottom="0.75" header="0.3" footer="0.3"/>
  <pageSetup paperSize="9"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FE827-B06E-446A-84F4-931822E8A12C}">
  <dimension ref="A1:E35"/>
  <sheetViews>
    <sheetView showGridLines="0" workbookViewId="0">
      <selection activeCell="D2" sqref="D2:F3"/>
    </sheetView>
  </sheetViews>
  <sheetFormatPr defaultColWidth="9.140625" defaultRowHeight="11.25" x14ac:dyDescent="0.2"/>
  <cols>
    <col min="1" max="1" width="8.42578125" style="423" customWidth="1"/>
    <col min="2" max="2" width="0.7109375" style="423" customWidth="1"/>
    <col min="3" max="3" width="62.85546875" style="423" bestFit="1" customWidth="1"/>
    <col min="4" max="4" width="1.28515625" style="423" customWidth="1"/>
    <col min="5" max="5" width="39.7109375" style="423" bestFit="1" customWidth="1"/>
    <col min="6" max="16384" width="9.140625" style="423"/>
  </cols>
  <sheetData>
    <row r="1" spans="1:5" ht="11.45" customHeight="1" x14ac:dyDescent="0.2">
      <c r="A1" s="31" t="str">
        <f>Espaço!$L$1</f>
        <v>Português</v>
      </c>
      <c r="C1" s="339" t="str">
        <f>IF($A$1="Português",C2,IF($A$1="English",C3,IF($A$1="Español",C4,IF($A$1="Français",C5,))))</f>
        <v>REGULAMENTO GERAL DA FIL</v>
      </c>
      <c r="E1" s="339" t="str">
        <f>IF($A$1="Português",E2,IF($A$1="English",E3,IF($A$1="Español",E4,IF($A$1="Français",E5,))))</f>
        <v>7. DIMENSÃO, LAYOUT DOS STANDS, NORMAS TÉCNICAS</v>
      </c>
    </row>
    <row r="2" spans="1:5" x14ac:dyDescent="0.2">
      <c r="A2" s="424"/>
      <c r="C2" s="38" t="s">
        <v>55</v>
      </c>
      <c r="E2" s="38" t="s">
        <v>942</v>
      </c>
    </row>
    <row r="3" spans="1:5" x14ac:dyDescent="0.2">
      <c r="C3" s="38" t="s">
        <v>56</v>
      </c>
      <c r="E3" s="38" t="s">
        <v>943</v>
      </c>
    </row>
    <row r="4" spans="1:5" x14ac:dyDescent="0.2">
      <c r="C4" s="38" t="s">
        <v>57</v>
      </c>
      <c r="E4" s="38" t="s">
        <v>944</v>
      </c>
    </row>
    <row r="5" spans="1:5" x14ac:dyDescent="0.2">
      <c r="C5" s="38" t="s">
        <v>58</v>
      </c>
      <c r="E5" s="38" t="s">
        <v>945</v>
      </c>
    </row>
    <row r="6" spans="1:5" x14ac:dyDescent="0.2">
      <c r="C6" s="339" t="str">
        <f>IF($A$1="Português",C7,IF($A$1="English",C8,IF($A$1="Español",C9,IF($A$1="Français",C10,))))</f>
        <v>1. ÂMBITO, DATAS, DURAÇÃO E HORÁRIO</v>
      </c>
      <c r="E6" s="339" t="str">
        <f>IF($A$1="Português",E7,IF($A$1="English",E8,IF($A$1="Español",E9,IF($A$1="Français",E10,))))</f>
        <v>8. OPERAÇÕES ALFANDEGÁRIAS, TRANSITÁRIO OFICIAL</v>
      </c>
    </row>
    <row r="7" spans="1:5" x14ac:dyDescent="0.2">
      <c r="C7" s="38" t="s">
        <v>946</v>
      </c>
      <c r="E7" s="38" t="s">
        <v>947</v>
      </c>
    </row>
    <row r="8" spans="1:5" x14ac:dyDescent="0.2">
      <c r="A8" s="425" t="str">
        <f>IF($A$1="Português",A9,(IF($A$1="English",A10,(IF($A$1="Español",A9,(IF($A$1="Français",A10,)))))))</f>
        <v>ÍNDICE</v>
      </c>
      <c r="C8" s="38" t="s">
        <v>948</v>
      </c>
      <c r="E8" s="38" t="s">
        <v>949</v>
      </c>
    </row>
    <row r="9" spans="1:5" x14ac:dyDescent="0.2">
      <c r="A9" s="423" t="s">
        <v>950</v>
      </c>
      <c r="C9" s="38" t="s">
        <v>951</v>
      </c>
      <c r="E9" s="38" t="s">
        <v>952</v>
      </c>
    </row>
    <row r="10" spans="1:5" x14ac:dyDescent="0.2">
      <c r="A10" s="423" t="s">
        <v>953</v>
      </c>
      <c r="C10" s="38" t="s">
        <v>954</v>
      </c>
      <c r="E10" s="38" t="s">
        <v>955</v>
      </c>
    </row>
    <row r="11" spans="1:5" x14ac:dyDescent="0.2">
      <c r="C11" s="339" t="str">
        <f>IF($A$1="Português",C12,IF($A$1="English",C13,IF($A$1="Español",C14,IF($A$1="Français",C15,))))</f>
        <v>2. CONDIÇÕES DE ADMISSÃO</v>
      </c>
      <c r="E11" s="339" t="str">
        <f>IF($A$1="Português",E12,IF($A$1="English",E13,IF($A$1="Español",E14,IF($A$1="Français",E15,))))</f>
        <v>9. CARTÕES LIVRE-TRÂNSITO, BILHETES DE CONVITE</v>
      </c>
    </row>
    <row r="12" spans="1:5" x14ac:dyDescent="0.2">
      <c r="C12" s="38" t="s">
        <v>956</v>
      </c>
      <c r="E12" s="38" t="s">
        <v>957</v>
      </c>
    </row>
    <row r="13" spans="1:5" x14ac:dyDescent="0.2">
      <c r="C13" s="38" t="s">
        <v>958</v>
      </c>
      <c r="E13" s="38" t="s">
        <v>959</v>
      </c>
    </row>
    <row r="14" spans="1:5" x14ac:dyDescent="0.2">
      <c r="C14" s="38" t="s">
        <v>960</v>
      </c>
      <c r="E14" s="38" t="s">
        <v>961</v>
      </c>
    </row>
    <row r="15" spans="1:5" x14ac:dyDescent="0.2">
      <c r="C15" s="38" t="s">
        <v>962</v>
      </c>
      <c r="E15" s="38" t="s">
        <v>963</v>
      </c>
    </row>
    <row r="16" spans="1:5" x14ac:dyDescent="0.2">
      <c r="C16" s="339" t="str">
        <f>IF($A$1="Português",C17,IF($A$1="English",C18,IF($A$1="Español",C19,IF($A$1="Français",C20,))))</f>
        <v>3. INSCRIÇÃO, ADMISSÃO DAS INSCRIÇÕES, ATRIBUIÇÃO ESPAÇOS, LOCALIZAÇÃO</v>
      </c>
      <c r="E16" s="339" t="str">
        <f>IF($A$1="Português",E17,IF($A$1="English",E18,IF($A$1="Español",E19,IF($A$1="Français",E20,))))</f>
        <v>10. SEGUROS E RESPONSABILIDADES</v>
      </c>
    </row>
    <row r="17" spans="3:5" x14ac:dyDescent="0.2">
      <c r="C17" s="38" t="s">
        <v>964</v>
      </c>
      <c r="E17" s="38" t="s">
        <v>965</v>
      </c>
    </row>
    <row r="18" spans="3:5" x14ac:dyDescent="0.2">
      <c r="C18" s="38" t="s">
        <v>966</v>
      </c>
      <c r="E18" s="38" t="s">
        <v>967</v>
      </c>
    </row>
    <row r="19" spans="3:5" x14ac:dyDescent="0.2">
      <c r="C19" s="38" t="s">
        <v>968</v>
      </c>
      <c r="E19" s="38" t="s">
        <v>969</v>
      </c>
    </row>
    <row r="20" spans="3:5" x14ac:dyDescent="0.2">
      <c r="C20" s="38" t="s">
        <v>970</v>
      </c>
      <c r="E20" s="38" t="s">
        <v>971</v>
      </c>
    </row>
    <row r="21" spans="3:5" x14ac:dyDescent="0.2">
      <c r="C21" s="339" t="str">
        <f>IF($A$1="Português",C22,IF($A$1="English",C23,IF($A$1="Español",C24,IF($A$1="Français",C25,))))</f>
        <v>4. CUSTOS DE PARTICIPAÇÃO, CANCELAMENTO</v>
      </c>
      <c r="E21" s="339" t="str">
        <f>IF($A$1="Português",E22,IF($A$1="English",E23,IF($A$1="Español",E24,IF($A$1="Français",E25,))))</f>
        <v>11. CATÁLOGO / GUIA DE VISITANTE OFICIAL</v>
      </c>
    </row>
    <row r="22" spans="3:5" x14ac:dyDescent="0.2">
      <c r="C22" s="38" t="s">
        <v>972</v>
      </c>
      <c r="E22" s="38" t="s">
        <v>973</v>
      </c>
    </row>
    <row r="23" spans="3:5" x14ac:dyDescent="0.2">
      <c r="C23" s="38" t="s">
        <v>974</v>
      </c>
      <c r="E23" s="38" t="s">
        <v>975</v>
      </c>
    </row>
    <row r="24" spans="3:5" x14ac:dyDescent="0.2">
      <c r="C24" s="38" t="s">
        <v>976</v>
      </c>
      <c r="E24" s="38" t="s">
        <v>977</v>
      </c>
    </row>
    <row r="25" spans="3:5" x14ac:dyDescent="0.2">
      <c r="C25" s="38" t="s">
        <v>978</v>
      </c>
      <c r="E25" s="38" t="s">
        <v>979</v>
      </c>
    </row>
    <row r="26" spans="3:5" x14ac:dyDescent="0.2">
      <c r="C26" s="339" t="str">
        <f>IF($A$1="Português",C27,IF($A$1="English",C28,IF($A$1="Español",C29,IF($A$1="Français",C30,))))</f>
        <v>5. PRODUTOS EXPOSTOS</v>
      </c>
      <c r="E26" s="339" t="str">
        <f>IF($A$1="Português",E27,IF($A$1="English",E28,IF($A$1="Español",E29,IF($A$1="Français",E30,))))</f>
        <v>12. OBRIGAÇÕES E SANÇÕES</v>
      </c>
    </row>
    <row r="27" spans="3:5" x14ac:dyDescent="0.2">
      <c r="C27" s="38" t="s">
        <v>980</v>
      </c>
      <c r="E27" s="38" t="s">
        <v>981</v>
      </c>
    </row>
    <row r="28" spans="3:5" x14ac:dyDescent="0.2">
      <c r="C28" s="38" t="s">
        <v>982</v>
      </c>
      <c r="E28" s="38" t="s">
        <v>983</v>
      </c>
    </row>
    <row r="29" spans="3:5" x14ac:dyDescent="0.2">
      <c r="C29" s="38" t="s">
        <v>984</v>
      </c>
      <c r="E29" s="38" t="s">
        <v>985</v>
      </c>
    </row>
    <row r="30" spans="3:5" x14ac:dyDescent="0.2">
      <c r="C30" s="38" t="s">
        <v>986</v>
      </c>
      <c r="E30" s="38" t="s">
        <v>987</v>
      </c>
    </row>
    <row r="31" spans="3:5" x14ac:dyDescent="0.2">
      <c r="C31" s="339" t="str">
        <f>IF($A$1="Português",C32,IF($A$1="English",C33,IF($A$1="Español",C34,IF($A$1="Français",C35,))))</f>
        <v>6. MONTAGEM / DESMONTAGEM DE STANDS</v>
      </c>
    </row>
    <row r="32" spans="3:5" x14ac:dyDescent="0.2">
      <c r="C32" s="38" t="s">
        <v>988</v>
      </c>
    </row>
    <row r="33" spans="3:3" x14ac:dyDescent="0.2">
      <c r="C33" s="38" t="s">
        <v>989</v>
      </c>
    </row>
    <row r="34" spans="3:3" x14ac:dyDescent="0.2">
      <c r="C34" s="38" t="s">
        <v>990</v>
      </c>
    </row>
    <row r="35" spans="3:3" x14ac:dyDescent="0.2">
      <c r="C35" s="38" t="s">
        <v>991</v>
      </c>
    </row>
  </sheetData>
  <sheetProtection selectLockedCell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66C82-E636-43AD-8D0D-3DADAEEBBB7E}">
  <dimension ref="A1:B446"/>
  <sheetViews>
    <sheetView showGridLines="0" workbookViewId="0">
      <selection activeCell="D2" sqref="D2:F3"/>
    </sheetView>
  </sheetViews>
  <sheetFormatPr defaultColWidth="9.140625" defaultRowHeight="11.25" x14ac:dyDescent="0.2"/>
  <cols>
    <col min="1" max="1" width="7.7109375" style="428" bestFit="1" customWidth="1"/>
    <col min="2" max="2" width="139" style="426" customWidth="1"/>
    <col min="3" max="16384" width="9.140625" style="423"/>
  </cols>
  <sheetData>
    <row r="1" spans="1:2" x14ac:dyDescent="0.2">
      <c r="A1" s="31" t="str">
        <f>Espaço!$L$1</f>
        <v>Português</v>
      </c>
    </row>
    <row r="2" spans="1:2" ht="45" x14ac:dyDescent="0.2">
      <c r="B2" s="427" t="str">
        <f>IF($A$1="Português",B3,(IF($A$1="English",B4,(IF($A$1="Español",B5,(IF($A$1="Français",B6,)))))))</f>
        <v>A Feira Internacional de Lisboa (FIL) constitui um departamento do Grupo Fundação AIP, organizado com o objectivo de proporcionar aos fabricantes, produtores e outras entidades do país e do estrangeiro, a oportunidade de apresentarem, directamente ou por intermédio dos seus agentes gerais, distribuidores, representantes exclusivos ou empresas expressamente autorizadas por um fabricante, os seus produtos, os mostruários da sua produção ou os seus serviços no sentido de estimular o progresso, o intercâmbio tecnológico, promover a concretização de trocas comerciais, contribuindo para o desenvolvimento económico do sector empresarial.</v>
      </c>
    </row>
    <row r="3" spans="1:2" ht="45" x14ac:dyDescent="0.2">
      <c r="B3" s="429" t="s">
        <v>992</v>
      </c>
    </row>
    <row r="4" spans="1:2" ht="33.75" x14ac:dyDescent="0.2">
      <c r="B4" s="429" t="s">
        <v>993</v>
      </c>
    </row>
    <row r="5" spans="1:2" ht="45" x14ac:dyDescent="0.2">
      <c r="B5" s="429" t="s">
        <v>994</v>
      </c>
    </row>
    <row r="6" spans="1:2" ht="45" x14ac:dyDescent="0.2">
      <c r="B6" s="430" t="s">
        <v>995</v>
      </c>
    </row>
    <row r="7" spans="1:2" ht="33.75" x14ac:dyDescent="0.2">
      <c r="A7" s="428" t="s">
        <v>303</v>
      </c>
      <c r="B7" s="427" t="str">
        <f>IF($A$1="Português",B8,IF($A$1="English",B9,IF($A$1="Español",B10,IF($A$1="Français",B11,))))</f>
        <v>O presente Regulamento inclui as normas de realização na FIL, de Feiras e Salões Especializados e de outras manifestações que forem apresentadas separadamente e com designação própria. Se quaisquer acontecimentos imprevistos ou casos de força maior, independentes da responsabilidade e competência da LISBOA-FCE, obstarem à abertura de um certame, atrasarem a sua realização ou obrigarem a alterações do seu Regulamento, não haverá direito a pedido de qualquer indemnização, nem ao reembolso das importâncias já pagas.</v>
      </c>
    </row>
    <row r="8" spans="1:2" ht="33.75" x14ac:dyDescent="0.2">
      <c r="B8" s="431" t="s">
        <v>996</v>
      </c>
    </row>
    <row r="9" spans="1:2" ht="33.75" x14ac:dyDescent="0.2">
      <c r="B9" s="429" t="s">
        <v>997</v>
      </c>
    </row>
    <row r="10" spans="1:2" ht="33.75" x14ac:dyDescent="0.2">
      <c r="B10" s="429" t="s">
        <v>998</v>
      </c>
    </row>
    <row r="11" spans="1:2" ht="33.75" x14ac:dyDescent="0.2">
      <c r="B11" s="429" t="s">
        <v>999</v>
      </c>
    </row>
    <row r="12" spans="1:2" x14ac:dyDescent="0.2">
      <c r="A12" s="428" t="s">
        <v>304</v>
      </c>
      <c r="B12" s="432" t="str">
        <f>IF($A$1="Português",B13,IF($A$1="English",B14,IF($A$1="Español",B15,IF($A$1="Français",B16,))))</f>
        <v>Este regulamento é complementado em cada certame pelas respectivas “Normas de Participação” que têm carácter especial relativamente ao Regulamento Geral da FIL.</v>
      </c>
    </row>
    <row r="13" spans="1:2" x14ac:dyDescent="0.2">
      <c r="B13" s="433" t="s">
        <v>1000</v>
      </c>
    </row>
    <row r="14" spans="1:2" x14ac:dyDescent="0.2">
      <c r="B14" s="433" t="s">
        <v>1001</v>
      </c>
    </row>
    <row r="15" spans="1:2" x14ac:dyDescent="0.2">
      <c r="B15" s="433" t="s">
        <v>1002</v>
      </c>
    </row>
    <row r="16" spans="1:2" x14ac:dyDescent="0.2">
      <c r="B16" s="433" t="s">
        <v>1003</v>
      </c>
    </row>
    <row r="17" spans="1:2" x14ac:dyDescent="0.2">
      <c r="A17" s="428" t="s">
        <v>305</v>
      </c>
      <c r="B17" s="432" t="str">
        <f>IF($A$1="Português",B18,IF($A$1="English",B19,IF($A$1="Español",B20,IF($A$1="Français",B21,))))</f>
        <v>O âmbito, as datas, a duração e o horário das Feiras, dos Salões Especializados e de outras manifestações, são objecto de definição em documento próprio a elaborar pela FIL.</v>
      </c>
    </row>
    <row r="18" spans="1:2" x14ac:dyDescent="0.2">
      <c r="B18" s="433" t="s">
        <v>1004</v>
      </c>
    </row>
    <row r="19" spans="1:2" x14ac:dyDescent="0.2">
      <c r="B19" s="429" t="s">
        <v>1005</v>
      </c>
    </row>
    <row r="20" spans="1:2" x14ac:dyDescent="0.2">
      <c r="B20" s="433" t="s">
        <v>1006</v>
      </c>
    </row>
    <row r="21" spans="1:2" x14ac:dyDescent="0.2">
      <c r="B21" s="433" t="s">
        <v>1007</v>
      </c>
    </row>
    <row r="22" spans="1:2" x14ac:dyDescent="0.2">
      <c r="A22" s="428" t="s">
        <v>306</v>
      </c>
      <c r="B22" s="432" t="str">
        <f>IF($A$1="Português",B23,IF($A$1="English",B24,IF($A$1="Español",B25,IF($A$1="Français",B26,))))</f>
        <v>Só poderão participar em eventos da FIL os fabricantes ou produtores e ainda os seus representantes, agentes e/ou distribuidores gerais.</v>
      </c>
    </row>
    <row r="23" spans="1:2" x14ac:dyDescent="0.2">
      <c r="B23" s="433" t="s">
        <v>1008</v>
      </c>
    </row>
    <row r="24" spans="1:2" x14ac:dyDescent="0.2">
      <c r="B24" s="433" t="s">
        <v>1009</v>
      </c>
    </row>
    <row r="25" spans="1:2" x14ac:dyDescent="0.2">
      <c r="B25" s="433" t="s">
        <v>1010</v>
      </c>
    </row>
    <row r="26" spans="1:2" x14ac:dyDescent="0.2">
      <c r="B26" s="433" t="s">
        <v>1011</v>
      </c>
    </row>
    <row r="27" spans="1:2" ht="22.5" x14ac:dyDescent="0.2">
      <c r="A27" s="428" t="s">
        <v>307</v>
      </c>
      <c r="B27" s="432" t="str">
        <f>IF($A$1="Português",B28,IF($A$1="English",B29,IF($A$1="Español",B30,IF($A$1="Français",B31,))))</f>
        <v>São admitidas participações colectivas agrupamentos de expositores, qualquer que seja a sua natureza desde que em relação aos produtos apresentados sejam mencionados os nomes dos respectivos fabricantes ou produtores.</v>
      </c>
    </row>
    <row r="28" spans="1:2" ht="22.5" x14ac:dyDescent="0.2">
      <c r="B28" s="429" t="s">
        <v>1012</v>
      </c>
    </row>
    <row r="29" spans="1:2" x14ac:dyDescent="0.2">
      <c r="B29" s="429" t="s">
        <v>1013</v>
      </c>
    </row>
    <row r="30" spans="1:2" x14ac:dyDescent="0.2">
      <c r="B30" s="433" t="s">
        <v>1014</v>
      </c>
    </row>
    <row r="31" spans="1:2" ht="22.5" x14ac:dyDescent="0.2">
      <c r="B31" s="429" t="s">
        <v>1015</v>
      </c>
    </row>
    <row r="32" spans="1:2" ht="22.5" x14ac:dyDescent="0.2">
      <c r="A32" s="428" t="s">
        <v>308</v>
      </c>
      <c r="B32" s="432" t="str">
        <f>IF($A$1="Português",B33,IF($A$1="English",B34,IF($A$1="Español",B35,IF($A$1="Français",B36,))))</f>
        <v>Também se admitem participações oficiais colectivas organizadas pelos Países, Câmaras de Comércio ou outras entidades representativas ligadas aos objectivos do certame, as quais devem observar o disposto nos Artigos 2.1. e 2.2.</v>
      </c>
    </row>
    <row r="33" spans="1:2" ht="22.5" x14ac:dyDescent="0.2">
      <c r="B33" s="429" t="s">
        <v>1016</v>
      </c>
    </row>
    <row r="34" spans="1:2" ht="22.5" x14ac:dyDescent="0.2">
      <c r="B34" s="429" t="s">
        <v>1017</v>
      </c>
    </row>
    <row r="35" spans="1:2" ht="22.5" x14ac:dyDescent="0.2">
      <c r="B35" s="429" t="s">
        <v>1018</v>
      </c>
    </row>
    <row r="36" spans="1:2" ht="22.5" x14ac:dyDescent="0.2">
      <c r="B36" s="429" t="s">
        <v>1019</v>
      </c>
    </row>
    <row r="37" spans="1:2" ht="56.25" x14ac:dyDescent="0.2">
      <c r="A37" s="428" t="s">
        <v>309</v>
      </c>
      <c r="B37" s="432" t="str">
        <f>IF($A$1="Português",B38,IF($A$1="English",B39,IF($A$1="Español",B40,IF($A$1="Français",B41,))))</f>
        <v>Caso seja apresentada alguma reclamação, por algum expositor ou por terceiros, relativamente a factos praticados por um participante, e caso a FIL verifique que os mesmos consubstanciam a violação do presente regulamento, serão aplicadas sanções pela FIL, que podem ir até ao encerramento do stand. Caso os factos praticados pelo expositor dêem origem a um processo judicial, administrativo ou outro, e exista uma condenação daquele no âmbito do mesmo, a FIL executará o que for determinado pela autoridade competente, quando seja o caso. Estas reclamações deverão ser apresentadas no prazo máximo de 24 horas sobre o facto que lhes deu origem. 
O expositor a quem seja aplicada uma sanção pela FIL, por incumprimento do presente Regulamento, não terá direito a qualquer indemnização.</v>
      </c>
    </row>
    <row r="38" spans="1:2" ht="56.25" x14ac:dyDescent="0.2">
      <c r="B38" s="429" t="s">
        <v>1020</v>
      </c>
    </row>
    <row r="39" spans="1:2" ht="56.25" x14ac:dyDescent="0.2">
      <c r="B39" s="429" t="s">
        <v>1021</v>
      </c>
    </row>
    <row r="40" spans="1:2" ht="56.25" x14ac:dyDescent="0.2">
      <c r="B40" s="429" t="s">
        <v>1022</v>
      </c>
    </row>
    <row r="41" spans="1:2" ht="56.25" x14ac:dyDescent="0.2">
      <c r="B41" s="429" t="s">
        <v>1023</v>
      </c>
    </row>
    <row r="42" spans="1:2" ht="22.5" x14ac:dyDescent="0.2">
      <c r="A42" s="428" t="s">
        <v>310</v>
      </c>
      <c r="B42" s="432" t="str">
        <f>IF($A$1="Português",B43,IF($A$1="English",B44,IF($A$1="Español",B45,IF($A$1="Français",B46,))))</f>
        <v>O expositor não pode ceder, a qualquer título, o direito de ocupação, promover, ou permitir a promoção de artigos ou actividades que não tenham atendido ao disposto no Artigo 2.1., salvo mediante autorização expressa da FIL, dada por escrito.</v>
      </c>
    </row>
    <row r="43" spans="1:2" ht="22.5" x14ac:dyDescent="0.2">
      <c r="B43" s="429" t="s">
        <v>1024</v>
      </c>
    </row>
    <row r="44" spans="1:2" ht="22.5" x14ac:dyDescent="0.2">
      <c r="B44" s="429" t="s">
        <v>1025</v>
      </c>
    </row>
    <row r="45" spans="1:2" ht="22.5" x14ac:dyDescent="0.2">
      <c r="B45" s="429" t="s">
        <v>1026</v>
      </c>
    </row>
    <row r="46" spans="1:2" ht="22.5" x14ac:dyDescent="0.2">
      <c r="B46" s="429" t="s">
        <v>1027</v>
      </c>
    </row>
    <row r="47" spans="1:2" ht="22.5" x14ac:dyDescent="0.2">
      <c r="A47" s="428" t="s">
        <v>311</v>
      </c>
      <c r="B47" s="434" t="str">
        <f>IF($A$1="Português",B48,IF($A$1="English",B49,IF($A$1="Español",B50,IF($A$1="Français",B51,))))</f>
        <v>A não observância do disposto nos Art. 2.4. e 2.5, bem como de alguma das obrigações previstas no presente Regulamento, pode levar ao cancelamento da participação e implicar sanções que podem ir até ao encerramento do stand.</v>
      </c>
    </row>
    <row r="48" spans="1:2" ht="22.5" x14ac:dyDescent="0.2">
      <c r="B48" s="429" t="s">
        <v>1028</v>
      </c>
    </row>
    <row r="49" spans="1:2" ht="22.5" x14ac:dyDescent="0.2">
      <c r="B49" s="429" t="s">
        <v>1029</v>
      </c>
    </row>
    <row r="50" spans="1:2" ht="22.5" x14ac:dyDescent="0.2">
      <c r="B50" s="429" t="s">
        <v>1030</v>
      </c>
    </row>
    <row r="51" spans="1:2" ht="22.5" x14ac:dyDescent="0.2">
      <c r="B51" s="429" t="s">
        <v>1031</v>
      </c>
    </row>
    <row r="52" spans="1:2" ht="22.5" x14ac:dyDescent="0.2">
      <c r="A52" s="428" t="s">
        <v>312</v>
      </c>
      <c r="B52" s="434" t="str">
        <f>IF($A$1="Português",B53,IF($A$1="English",B54,IF($A$1="Español",B55,IF($A$1="Français",B56,))))</f>
        <v>Os pedidos de inscrição devem ser formalizados através dos Boletins de Inscrição/Formulários que a FIL distribui. O seu preenchimento completo e correcto constitui formalidade obrigatória para a participação no certame (ou manifestação a que diga respeito), só podendo ser expostos os artigos ou promovidas as actividade designadas na respectiva inscrição.</v>
      </c>
    </row>
    <row r="53" spans="1:2" ht="22.5" x14ac:dyDescent="0.2">
      <c r="B53" s="429" t="s">
        <v>1032</v>
      </c>
    </row>
    <row r="54" spans="1:2" ht="22.5" x14ac:dyDescent="0.2">
      <c r="B54" s="429" t="s">
        <v>1033</v>
      </c>
    </row>
    <row r="55" spans="1:2" ht="22.5" x14ac:dyDescent="0.2">
      <c r="B55" s="429" t="s">
        <v>1034</v>
      </c>
    </row>
    <row r="56" spans="1:2" ht="22.5" x14ac:dyDescent="0.2">
      <c r="B56" s="429" t="s">
        <v>1035</v>
      </c>
    </row>
    <row r="57" spans="1:2" x14ac:dyDescent="0.2">
      <c r="A57" s="428" t="s">
        <v>313</v>
      </c>
      <c r="B57" s="432" t="str">
        <f>IF($A$1="Português",B58,IF($A$1="English",B59,IF($A$1="Español",B60,IF($A$1="Français",B61,))))</f>
        <v>Os pedidos de inscrição serão recebidos até data anunciada pela FIL, depois da qual poderá vir a não ser possível a sua aceitação.</v>
      </c>
    </row>
    <row r="58" spans="1:2" x14ac:dyDescent="0.2">
      <c r="B58" s="429" t="s">
        <v>1036</v>
      </c>
    </row>
    <row r="59" spans="1:2" x14ac:dyDescent="0.2">
      <c r="B59" s="433" t="s">
        <v>1037</v>
      </c>
    </row>
    <row r="60" spans="1:2" x14ac:dyDescent="0.2">
      <c r="B60" s="433" t="s">
        <v>1038</v>
      </c>
    </row>
    <row r="61" spans="1:2" x14ac:dyDescent="0.2">
      <c r="B61" s="433" t="s">
        <v>1039</v>
      </c>
    </row>
    <row r="62" spans="1:2" ht="45" x14ac:dyDescent="0.2">
      <c r="A62" s="428" t="s">
        <v>314</v>
      </c>
      <c r="B62" s="432" t="str">
        <f>IF($A$1="Português",B63,IF($A$1="English",B64,IF($A$1="Español",B65,IF($A$1="Français",B66,))))</f>
        <v>A partir do momento da inscrição, o expositor compromete-se para todos os efeitos (em nome próprio e em nome da empresa ou empresas que represente) a cumprir rigorosamente todas as disposições contidas neste Regulamento.
A inscrição apenas se considera efectuada e a participação confirmada após comunicação escrita da FIL enviada ao expositor.
A decisão sobre a localização das diversas participações compete exclusivamente à FIL, sendo na sua atribuição tidos em conta os seguintes factores:</v>
      </c>
    </row>
    <row r="63" spans="1:2" ht="45" x14ac:dyDescent="0.2">
      <c r="B63" s="429" t="s">
        <v>1040</v>
      </c>
    </row>
    <row r="64" spans="1:2" ht="45" x14ac:dyDescent="0.2">
      <c r="B64" s="429" t="s">
        <v>1041</v>
      </c>
    </row>
    <row r="65" spans="1:2" ht="45" x14ac:dyDescent="0.2">
      <c r="B65" s="429" t="s">
        <v>1042</v>
      </c>
    </row>
    <row r="66" spans="1:2" ht="56.25" x14ac:dyDescent="0.2">
      <c r="B66" s="429" t="s">
        <v>1043</v>
      </c>
    </row>
    <row r="67" spans="1:2" ht="67.5" x14ac:dyDescent="0.2">
      <c r="B67" s="432" t="str">
        <f>IF($A$1="Português",B68,IF($A$1="English",B69,IF($A$1="Español",B70,IF($A$1="Français",B71,))))</f>
        <v>Enquadramento por sectores de actividade 
Número de módulos ou área solicitada
Data de recepção e registo do boletim de inscrição pelos serviços da FIL
Antiguidade como expositor
Considerações de ordem económica e/ou técnica
Harmonia entre os diversos espaços contratados</v>
      </c>
    </row>
    <row r="68" spans="1:2" ht="67.5" x14ac:dyDescent="0.2">
      <c r="B68" s="429" t="s">
        <v>1044</v>
      </c>
    </row>
    <row r="69" spans="1:2" ht="67.5" x14ac:dyDescent="0.2">
      <c r="B69" s="429" t="s">
        <v>1045</v>
      </c>
    </row>
    <row r="70" spans="1:2" ht="67.5" x14ac:dyDescent="0.2">
      <c r="B70" s="429" t="s">
        <v>1046</v>
      </c>
    </row>
    <row r="71" spans="1:2" ht="67.5" x14ac:dyDescent="0.2">
      <c r="B71" s="429" t="s">
        <v>1047</v>
      </c>
    </row>
    <row r="72" spans="1:2" ht="22.5" x14ac:dyDescent="0.2">
      <c r="A72" s="428" t="s">
        <v>315</v>
      </c>
      <c r="B72" s="432" t="str">
        <f>IF($A$1="Português",B73,IF($A$1="English",B74,IF($A$1="Español",B75,IF($A$1="Français",B76,))))</f>
        <v>Caso a localização de uma participação seja efectuada por adjudicação directa, esta será efectuada de acordo com as condições estabelecidas em regulamento próprio a elaborar pela FIL, não sendo nesse caso aplicável o previsto no número anterior.</v>
      </c>
    </row>
    <row r="73" spans="1:2" ht="22.5" x14ac:dyDescent="0.2">
      <c r="B73" s="429" t="s">
        <v>1048</v>
      </c>
    </row>
    <row r="74" spans="1:2" ht="22.5" x14ac:dyDescent="0.2">
      <c r="B74" s="429" t="s">
        <v>1049</v>
      </c>
    </row>
    <row r="75" spans="1:2" ht="22.5" x14ac:dyDescent="0.2">
      <c r="B75" s="429" t="s">
        <v>1050</v>
      </c>
    </row>
    <row r="76" spans="1:2" ht="22.5" x14ac:dyDescent="0.2">
      <c r="B76" s="429" t="s">
        <v>1051</v>
      </c>
    </row>
    <row r="77" spans="1:2" x14ac:dyDescent="0.2">
      <c r="A77" s="428" t="s">
        <v>316</v>
      </c>
      <c r="B77" s="432" t="str">
        <f>IF($A$1="Português",B78,IF($A$1="English",B79,IF($A$1="Español",B80,IF($A$1="Français",B81,))))</f>
        <v>Ao estabelecer a localização, a FIL reserva-se o direito de ratear o espaço entre os expositores.</v>
      </c>
    </row>
    <row r="78" spans="1:2" x14ac:dyDescent="0.2">
      <c r="B78" s="433" t="s">
        <v>1052</v>
      </c>
    </row>
    <row r="79" spans="1:2" x14ac:dyDescent="0.2">
      <c r="B79" s="433" t="s">
        <v>1053</v>
      </c>
    </row>
    <row r="80" spans="1:2" x14ac:dyDescent="0.2">
      <c r="B80" s="433" t="s">
        <v>1054</v>
      </c>
    </row>
    <row r="81" spans="1:2" x14ac:dyDescent="0.2">
      <c r="B81" s="433" t="s">
        <v>1055</v>
      </c>
    </row>
    <row r="82" spans="1:2" ht="22.5" x14ac:dyDescent="0.2">
      <c r="A82" s="428" t="s">
        <v>317</v>
      </c>
      <c r="B82" s="432" t="str">
        <f>IF($A$1="Português",B83,IF($A$1="English",B84,IF($A$1="Español",B85,IF($A$1="Français",B86,))))</f>
        <v>A localização atribuída ao expositor, num determinado certame ou outra manifestação, não implica a obrigatoriedade de lhe conceder o mesmo local em qualquer certame ou manifestação seguintes.</v>
      </c>
    </row>
    <row r="83" spans="1:2" x14ac:dyDescent="0.2">
      <c r="B83" s="433" t="s">
        <v>1056</v>
      </c>
    </row>
    <row r="84" spans="1:2" x14ac:dyDescent="0.2">
      <c r="B84" s="433" t="s">
        <v>1057</v>
      </c>
    </row>
    <row r="85" spans="1:2" x14ac:dyDescent="0.2">
      <c r="B85" s="433" t="s">
        <v>1058</v>
      </c>
    </row>
    <row r="86" spans="1:2" ht="22.5" x14ac:dyDescent="0.2">
      <c r="B86" s="429" t="s">
        <v>1059</v>
      </c>
    </row>
    <row r="87" spans="1:2" x14ac:dyDescent="0.2">
      <c r="A87" s="428" t="s">
        <v>318</v>
      </c>
      <c r="B87" s="432" t="str">
        <f>IF($A$1="Português",B88,IF($A$1="English",B89,IF($A$1="Español",B90,IF($A$1="Français",B91,))))</f>
        <v>Os preços que vigoram para os Salões Especializados ou para outras manifestações são os que constarem das respectivas tabelas.</v>
      </c>
    </row>
    <row r="88" spans="1:2" x14ac:dyDescent="0.2">
      <c r="B88" s="433" t="s">
        <v>1060</v>
      </c>
    </row>
    <row r="89" spans="1:2" x14ac:dyDescent="0.2">
      <c r="B89" s="433" t="s">
        <v>1061</v>
      </c>
    </row>
    <row r="90" spans="1:2" x14ac:dyDescent="0.2">
      <c r="B90" s="433" t="s">
        <v>1062</v>
      </c>
    </row>
    <row r="91" spans="1:2" x14ac:dyDescent="0.2">
      <c r="B91" s="433" t="s">
        <v>1063</v>
      </c>
    </row>
    <row r="92" spans="1:2" x14ac:dyDescent="0.2">
      <c r="A92" s="428" t="s">
        <v>319</v>
      </c>
      <c r="B92" s="432" t="str">
        <f>IF($A$1="Português",B93,IF($A$1="English",B94,IF($A$1="Español",B95,IF($A$1="Français",B96,))))</f>
        <v>A utilização de um stand com segundo piso dá origem a um custo de participação adicional, calculado com base em 50% da área útil construída, conforme preço unitário aplicável para o espaço.</v>
      </c>
    </row>
    <row r="93" spans="1:2" x14ac:dyDescent="0.2">
      <c r="B93" s="429" t="s">
        <v>1064</v>
      </c>
    </row>
    <row r="94" spans="1:2" x14ac:dyDescent="0.2">
      <c r="B94" s="429" t="s">
        <v>1065</v>
      </c>
    </row>
    <row r="95" spans="1:2" x14ac:dyDescent="0.2">
      <c r="B95" s="429" t="s">
        <v>1066</v>
      </c>
    </row>
    <row r="96" spans="1:2" x14ac:dyDescent="0.2">
      <c r="B96" s="433" t="s">
        <v>1067</v>
      </c>
    </row>
    <row r="97" spans="1:2" ht="22.5" x14ac:dyDescent="0.2">
      <c r="A97" s="428" t="s">
        <v>320</v>
      </c>
      <c r="B97" s="432" t="str">
        <f>IF($A$1="Português",B98,IF($A$1="English",B99,IF($A$1="Español",B100,IF($A$1="Français",B101,))))</f>
        <v>Com a entrega da Requisição de Participação, o expositor tem que liquidar 25% do custo do espaço previsto, 25% da quota de inscrição e 25% da remoção de resíduos. Os restantes 75%, ou o remanescente, terão que ser liquidados até à data limite indicada na comunicação escrita da FIL dirigida ao expositor, confirmando a participação.</v>
      </c>
    </row>
    <row r="98" spans="1:2" ht="22.5" x14ac:dyDescent="0.2">
      <c r="B98" s="429" t="s">
        <v>1068</v>
      </c>
    </row>
    <row r="99" spans="1:2" ht="22.5" x14ac:dyDescent="0.2">
      <c r="B99" s="429" t="s">
        <v>1069</v>
      </c>
    </row>
    <row r="100" spans="1:2" ht="22.5" x14ac:dyDescent="0.2">
      <c r="B100" s="429" t="s">
        <v>1070</v>
      </c>
    </row>
    <row r="101" spans="1:2" ht="22.5" x14ac:dyDescent="0.2">
      <c r="B101" s="429" t="s">
        <v>1071</v>
      </c>
    </row>
    <row r="102" spans="1:2" ht="33.75" x14ac:dyDescent="0.2">
      <c r="A102" s="428" t="s">
        <v>321</v>
      </c>
      <c r="B102" s="432" t="str">
        <f>IF($A$1="Português",B103,IF($A$1="English",B104,IF($A$1="Español",B105,IF($A$1="Français",B106,))))</f>
        <v>Os custos relativos ao Stand Tipo e outros Serviços Técnicos requisitados (energia eléctrica, telefone e fax, água e esgoto, etc.), serão objecto de um pagamento inicial de 50% do valor correspondente, sendo o restante liquidado até ao início da montagem do certame, podendo determinadas despesas (por ex. Impulsos telefónicos) ser debitadas e cobradas ao expositor após o encerramento do certame.</v>
      </c>
    </row>
    <row r="103" spans="1:2" ht="33.75" x14ac:dyDescent="0.2">
      <c r="B103" s="429" t="s">
        <v>1072</v>
      </c>
    </row>
    <row r="104" spans="1:2" ht="22.5" x14ac:dyDescent="0.2">
      <c r="B104" s="429" t="s">
        <v>1073</v>
      </c>
    </row>
    <row r="105" spans="1:2" ht="22.5" x14ac:dyDescent="0.2">
      <c r="B105" s="429" t="s">
        <v>1074</v>
      </c>
    </row>
    <row r="106" spans="1:2" ht="33.75" x14ac:dyDescent="0.2">
      <c r="B106" s="429" t="s">
        <v>1075</v>
      </c>
    </row>
    <row r="107" spans="1:2" x14ac:dyDescent="0.2">
      <c r="A107" s="428" t="s">
        <v>322</v>
      </c>
      <c r="B107" s="432" t="str">
        <f>IF($A$1="Português",B108,IF($A$1="English",B109,IF($A$1="Español",B110,IF($A$1="Français",B111,))))</f>
        <v>O pagamento dos encargos referentes a stands especiais é objecto de normas próprias, constantes do respectivo orçamento.</v>
      </c>
    </row>
    <row r="108" spans="1:2" x14ac:dyDescent="0.2">
      <c r="B108" s="433" t="s">
        <v>1076</v>
      </c>
    </row>
    <row r="109" spans="1:2" x14ac:dyDescent="0.2">
      <c r="B109" s="433" t="s">
        <v>1077</v>
      </c>
    </row>
    <row r="110" spans="1:2" x14ac:dyDescent="0.2">
      <c r="B110" s="433" t="s">
        <v>1078</v>
      </c>
    </row>
    <row r="111" spans="1:2" x14ac:dyDescent="0.2">
      <c r="B111" s="433" t="s">
        <v>1079</v>
      </c>
    </row>
    <row r="112" spans="1:2" x14ac:dyDescent="0.2">
      <c r="A112" s="428" t="s">
        <v>323</v>
      </c>
      <c r="B112" s="432" t="str">
        <f>IF($A$1="Português",B113,IF($A$1="English",B114,IF($A$1="Español",B115,IF($A$1="Français",B116,))))</f>
        <v>Se as facturas emitidas pela FIL derem lugar a qualquer reclamação, esta deverá ser feita pelo expositor no prazo de cinco dias úteis, contados a partir da data da sua recepção.</v>
      </c>
    </row>
    <row r="113" spans="1:2" x14ac:dyDescent="0.2">
      <c r="B113" s="433" t="s">
        <v>1080</v>
      </c>
    </row>
    <row r="114" spans="1:2" x14ac:dyDescent="0.2">
      <c r="B114" s="433" t="s">
        <v>1081</v>
      </c>
    </row>
    <row r="115" spans="1:2" x14ac:dyDescent="0.2">
      <c r="B115" s="433" t="s">
        <v>1082</v>
      </c>
    </row>
    <row r="116" spans="1:2" x14ac:dyDescent="0.2">
      <c r="B116" s="433" t="s">
        <v>1083</v>
      </c>
    </row>
    <row r="117" spans="1:2" x14ac:dyDescent="0.2">
      <c r="A117" s="428" t="s">
        <v>324</v>
      </c>
      <c r="B117" s="432" t="str">
        <f>IF($A$1="Português",B118,IF($A$1="English",B119,IF($A$1="Español",B120,IF($A$1="Français",B121,))))</f>
        <v>Se o expositor cancelar a sua inscrição , verifique-se ou não posterior ocupação desse espaço, ser-lhe-á cobrado:</v>
      </c>
    </row>
    <row r="118" spans="1:2" x14ac:dyDescent="0.2">
      <c r="B118" s="429" t="s">
        <v>1084</v>
      </c>
    </row>
    <row r="119" spans="1:2" x14ac:dyDescent="0.2">
      <c r="B119" s="429" t="s">
        <v>1085</v>
      </c>
    </row>
    <row r="120" spans="1:2" x14ac:dyDescent="0.2">
      <c r="B120" s="429" t="s">
        <v>1086</v>
      </c>
    </row>
    <row r="121" spans="1:2" x14ac:dyDescent="0.2">
      <c r="B121" s="429" t="s">
        <v>1087</v>
      </c>
    </row>
    <row r="122" spans="1:2" ht="33.75" x14ac:dyDescent="0.2">
      <c r="A122" s="428" t="s">
        <v>324</v>
      </c>
      <c r="B122" s="432" t="str">
        <f>IF($A$1="Português",B123,IF($A$1="English",B124,IF($A$1="Español",B125,IF($A$1="Français",B126,))))</f>
        <v>O valor correspondente aos pagamentos iniciais previstos no Artigo 4.3., se o cancelamento se verificar até 30 dias (de calendário) antes da data do início da montagem do certame (ou outra manifestação).
O valor total previsto para a sua participação se o cancelamento se verificar depois daquela data.</v>
      </c>
    </row>
    <row r="123" spans="1:2" ht="33.75" x14ac:dyDescent="0.2">
      <c r="B123" s="429" t="s">
        <v>1088</v>
      </c>
    </row>
    <row r="124" spans="1:2" ht="33.75" x14ac:dyDescent="0.2">
      <c r="B124" s="429" t="s">
        <v>1089</v>
      </c>
    </row>
    <row r="125" spans="1:2" ht="33.75" x14ac:dyDescent="0.2">
      <c r="B125" s="429" t="s">
        <v>1090</v>
      </c>
    </row>
    <row r="126" spans="1:2" ht="33.75" x14ac:dyDescent="0.2">
      <c r="B126" s="429" t="s">
        <v>1091</v>
      </c>
    </row>
    <row r="127" spans="1:2" x14ac:dyDescent="0.2">
      <c r="A127" s="428" t="s">
        <v>325</v>
      </c>
      <c r="B127" s="432" t="str">
        <f>IF($A$1="Português",B128,IF($A$1="English",B129,IF($A$1="Español",B130,IF($A$1="Français",B131,))))</f>
        <v>Não é permitida a apresentação e a distribuição de produtos que sejam susceptíveis de causar prejuízos a outros expositores ou visitantes ou de deteriorar o pavimento e/ou construções existentes.</v>
      </c>
    </row>
    <row r="128" spans="1:2" x14ac:dyDescent="0.2">
      <c r="B128" s="433" t="s">
        <v>1092</v>
      </c>
    </row>
    <row r="129" spans="1:2" x14ac:dyDescent="0.2">
      <c r="B129" s="433" t="s">
        <v>1093</v>
      </c>
    </row>
    <row r="130" spans="1:2" x14ac:dyDescent="0.2">
      <c r="B130" s="429" t="s">
        <v>1094</v>
      </c>
    </row>
    <row r="131" spans="1:2" x14ac:dyDescent="0.2">
      <c r="B131" s="433" t="s">
        <v>1095</v>
      </c>
    </row>
    <row r="132" spans="1:2" x14ac:dyDescent="0.2">
      <c r="A132" s="428" t="s">
        <v>326</v>
      </c>
      <c r="B132" s="432" t="str">
        <f>IF($A$1="Português",B133,IF($A$1="English",B134,IF($A$1="Español",B135,IF($A$1="Français",B136,))))</f>
        <v>Os produtos expostos não poderão ser retirados durante o período de duração do certame, salvo casos excepcionais, os quais carecem sempre de autorização expressa da FIL, dada por escrito .</v>
      </c>
    </row>
    <row r="133" spans="1:2" x14ac:dyDescent="0.2">
      <c r="B133" s="429" t="s">
        <v>1096</v>
      </c>
    </row>
    <row r="134" spans="1:2" x14ac:dyDescent="0.2">
      <c r="B134" s="433" t="s">
        <v>1097</v>
      </c>
    </row>
    <row r="135" spans="1:2" x14ac:dyDescent="0.2">
      <c r="B135" s="433" t="s">
        <v>1098</v>
      </c>
    </row>
    <row r="136" spans="1:2" x14ac:dyDescent="0.2">
      <c r="B136" s="433" t="s">
        <v>1099</v>
      </c>
    </row>
    <row r="137" spans="1:2" ht="22.5" x14ac:dyDescent="0.2">
      <c r="A137" s="428" t="s">
        <v>327</v>
      </c>
      <c r="B137" s="432" t="str">
        <f>IF($A$1="Português",B138,IF($A$1="English",B139,IF($A$1="Español",B140,IF($A$1="Français",B141,))))</f>
        <v>Os expositores podem aceitar encomendas ou efectuar contratos respeitantes à sua produção, mas são proibidas vendas directas ao público com entrega imediata dos artigos expostos , sem prejuízo do disposto no número seguinte.</v>
      </c>
    </row>
    <row r="138" spans="1:2" ht="22.5" x14ac:dyDescent="0.2">
      <c r="B138" s="429" t="s">
        <v>1100</v>
      </c>
    </row>
    <row r="139" spans="1:2" ht="22.5" x14ac:dyDescent="0.2">
      <c r="B139" s="411" t="s">
        <v>1101</v>
      </c>
    </row>
    <row r="140" spans="1:2" ht="22.5" x14ac:dyDescent="0.2">
      <c r="B140" s="429" t="s">
        <v>1102</v>
      </c>
    </row>
    <row r="141" spans="1:2" ht="22.5" x14ac:dyDescent="0.2">
      <c r="B141" s="435" t="s">
        <v>1103</v>
      </c>
    </row>
    <row r="142" spans="1:2" ht="22.5" x14ac:dyDescent="0.2">
      <c r="A142" s="428" t="s">
        <v>328</v>
      </c>
      <c r="B142" s="432" t="str">
        <f>IF($A$1="Português",B143,IF($A$1="English",B144,IF($A$1="Español",B145,IF($A$1="Français",B146,))))</f>
        <v>Nas feiras de público e nas feiras mistas (de profissionais e público) a venda directa, com entrega imediata dos produtos aos visitantes, está autorizada, podendo a organização, se assim o entender, implementar mecanismos de controle da sua saída.</v>
      </c>
    </row>
    <row r="143" spans="1:2" ht="22.5" x14ac:dyDescent="0.2">
      <c r="B143" s="436" t="s">
        <v>843</v>
      </c>
    </row>
    <row r="144" spans="1:2" ht="22.5" x14ac:dyDescent="0.2">
      <c r="B144" s="411" t="s">
        <v>1104</v>
      </c>
    </row>
    <row r="145" spans="1:2" ht="22.5" x14ac:dyDescent="0.2">
      <c r="B145" s="437" t="s">
        <v>845</v>
      </c>
    </row>
    <row r="146" spans="1:2" ht="22.5" x14ac:dyDescent="0.2">
      <c r="B146" s="438" t="s">
        <v>1105</v>
      </c>
    </row>
    <row r="147" spans="1:2" ht="22.5" x14ac:dyDescent="0.2">
      <c r="A147" s="428" t="s">
        <v>329</v>
      </c>
      <c r="B147" s="432" t="str">
        <f>IF($A$1="Português",B148,IF($A$1="English",B149,IF($A$1="Español",B150,IF($A$1="Français",B151,))))</f>
        <v>Carece de autorização especial dos Serviços da FIL a apresentação de produtos cuja carga seja superior a 2.000Kg./m² (se as mercadorias se destinarem ao piso térreo dos pavilhões) ou superior a 200Kg/m² (caso se destinem ao primeiro andar de um stand).</v>
      </c>
    </row>
    <row r="148" spans="1:2" ht="22.5" x14ac:dyDescent="0.2">
      <c r="B148" s="429" t="s">
        <v>1106</v>
      </c>
    </row>
    <row r="149" spans="1:2" ht="22.5" x14ac:dyDescent="0.2">
      <c r="B149" s="429" t="s">
        <v>1107</v>
      </c>
    </row>
    <row r="150" spans="1:2" ht="22.5" x14ac:dyDescent="0.2">
      <c r="B150" s="429" t="s">
        <v>1108</v>
      </c>
    </row>
    <row r="151" spans="1:2" ht="22.5" x14ac:dyDescent="0.2">
      <c r="B151" s="429" t="s">
        <v>1109</v>
      </c>
    </row>
    <row r="152" spans="1:2" ht="22.5" x14ac:dyDescent="0.2">
      <c r="A152" s="428" t="s">
        <v>330</v>
      </c>
      <c r="B152" s="432" t="str">
        <f>IF($A$1="Português",B153,IF($A$1="English",B154,IF($A$1="Español",B155,IF($A$1="Français",B156,))))</f>
        <v>Os trabalhos de montagem e decoração dos stands só podem ter início com a apresentação da credencial de montagem e dos cartões de montagem obtidos respectivamente na Tesouraria e no Apoio ao Cliente.</v>
      </c>
    </row>
    <row r="153" spans="1:2" ht="22.5" x14ac:dyDescent="0.2">
      <c r="B153" s="429" t="s">
        <v>1110</v>
      </c>
    </row>
    <row r="154" spans="1:2" x14ac:dyDescent="0.2">
      <c r="B154" s="433" t="s">
        <v>1111</v>
      </c>
    </row>
    <row r="155" spans="1:2" ht="22.5" x14ac:dyDescent="0.2">
      <c r="B155" s="429" t="s">
        <v>1112</v>
      </c>
    </row>
    <row r="156" spans="1:2" ht="22.5" x14ac:dyDescent="0.2">
      <c r="B156" s="429" t="s">
        <v>1113</v>
      </c>
    </row>
    <row r="157" spans="1:2" ht="22.5" x14ac:dyDescent="0.2">
      <c r="A157" s="428" t="s">
        <v>331</v>
      </c>
      <c r="B157" s="432" t="str">
        <f>IF($A$1="Português",B158,IF($A$1="English",B159,IF($A$1="Español",B160,IF($A$1="Français",B161,))))</f>
        <v>Às empresas envolvidas em trabalhos de montagem e de decoração é exigida a sua credenciação prévia, que prevê a apresentação da apólice de seguro de Responsabilidade Civil e Profissional, cobrindo danos causados nas instalações ou a terceiros e eventuais prejuízos por paralisação das actividades da FIL, no montante de 1 000 000€.</v>
      </c>
    </row>
    <row r="158" spans="1:2" ht="22.5" x14ac:dyDescent="0.2">
      <c r="B158" s="439" t="s">
        <v>1114</v>
      </c>
    </row>
    <row r="159" spans="1:2" ht="22.5" x14ac:dyDescent="0.2">
      <c r="B159" s="429" t="s">
        <v>1115</v>
      </c>
    </row>
    <row r="160" spans="1:2" ht="22.5" x14ac:dyDescent="0.2">
      <c r="B160" s="429" t="s">
        <v>1116</v>
      </c>
    </row>
    <row r="161" spans="1:2" ht="22.5" x14ac:dyDescent="0.2">
      <c r="B161" s="429" t="s">
        <v>1117</v>
      </c>
    </row>
    <row r="162" spans="1:2" ht="22.5" x14ac:dyDescent="0.2">
      <c r="A162" s="428" t="s">
        <v>332</v>
      </c>
      <c r="B162" s="432" t="str">
        <f>IF($A$1="Português",B163,IF($A$1="English",B164,IF($A$1="Español",B165,IF($A$1="Français",B166,))))</f>
        <v>Em caso de infracção às normas regulamentares sobre montagem e decoração de stands e/ou de carácter técnico, a FIL considera-se autorizada a efectuar os procedimentos necessários à sua regularização, que podem ir até ao encerramento do stand. Os encargos respectivos serão debitados e cobrados ao expositor.</v>
      </c>
    </row>
    <row r="163" spans="1:2" ht="22.5" x14ac:dyDescent="0.2">
      <c r="B163" s="429" t="s">
        <v>1118</v>
      </c>
    </row>
    <row r="164" spans="1:2" ht="22.5" x14ac:dyDescent="0.2">
      <c r="B164" s="429" t="s">
        <v>1119</v>
      </c>
    </row>
    <row r="165" spans="1:2" ht="33.75" x14ac:dyDescent="0.2">
      <c r="B165" s="429" t="s">
        <v>1120</v>
      </c>
    </row>
    <row r="166" spans="1:2" ht="22.5" x14ac:dyDescent="0.2">
      <c r="B166" s="429" t="s">
        <v>1121</v>
      </c>
    </row>
    <row r="167" spans="1:2" x14ac:dyDescent="0.2">
      <c r="A167" s="428" t="s">
        <v>333</v>
      </c>
      <c r="B167" s="432" t="str">
        <f>IF($A$1="Português",B168,IF($A$1="English",B169,IF($A$1="Español",B170,IF($A$1="Français",B171,))))</f>
        <v>A FIL reserva-se o direito de colocar painéis indicadores gerais ou quaisquer elementos de valorização do certame nos locais que entender, não podendo os expositores retirá-los ou mandá-los cobrir.</v>
      </c>
    </row>
    <row r="168" spans="1:2" x14ac:dyDescent="0.2">
      <c r="B168" s="433" t="s">
        <v>1122</v>
      </c>
    </row>
    <row r="169" spans="1:2" x14ac:dyDescent="0.2">
      <c r="B169" s="429" t="s">
        <v>1123</v>
      </c>
    </row>
    <row r="170" spans="1:2" ht="22.5" x14ac:dyDescent="0.2">
      <c r="B170" s="429" t="s">
        <v>1124</v>
      </c>
    </row>
    <row r="171" spans="1:2" x14ac:dyDescent="0.2">
      <c r="B171" s="433" t="s">
        <v>1125</v>
      </c>
    </row>
    <row r="172" spans="1:2" x14ac:dyDescent="0.2">
      <c r="A172" s="428" t="s">
        <v>334</v>
      </c>
      <c r="B172" s="434" t="str">
        <f>IF($A$1="Português",B173,IF($A$1="English",B174,IF($A$1="Español",B175,IF($A$1="Français",B176,))))</f>
        <v>Os trabalhos de montagem e decoração dos stands devem estar terminados com a antecedência que for indicada pela FIL. A não observância desta norma implica a não abertura do stand.</v>
      </c>
    </row>
    <row r="173" spans="1:2" x14ac:dyDescent="0.2">
      <c r="B173" s="433" t="s">
        <v>1126</v>
      </c>
    </row>
    <row r="174" spans="1:2" x14ac:dyDescent="0.2">
      <c r="B174" s="433" t="s">
        <v>1127</v>
      </c>
    </row>
    <row r="175" spans="1:2" x14ac:dyDescent="0.2">
      <c r="B175" s="433" t="s">
        <v>1128</v>
      </c>
    </row>
    <row r="176" spans="1:2" ht="22.5" x14ac:dyDescent="0.2">
      <c r="B176" s="429" t="s">
        <v>1129</v>
      </c>
    </row>
    <row r="177" spans="1:2" ht="22.5" x14ac:dyDescent="0.2">
      <c r="A177" s="428" t="s">
        <v>335</v>
      </c>
      <c r="B177" s="432" t="str">
        <f>IF($A$1="Português",B178,IF($A$1="English",B179,IF($A$1="Español",B180,IF($A$1="Français",B181,))))</f>
        <v>Os horários dos períodos de montagem e desmontagem serão fixados pela FIL. Os respectivos trabalhos fora do horário estabelecido carecem de autorização expressa da FIL, e implicam o pagamento de uma taxa de prolongamento. Os horários e o custo da referida taxa serão objecto de informação no Dossier do Expositor, endereçado aos expositores.</v>
      </c>
    </row>
    <row r="178" spans="1:2" ht="22.5" x14ac:dyDescent="0.2">
      <c r="B178" s="429" t="s">
        <v>1130</v>
      </c>
    </row>
    <row r="179" spans="1:2" ht="22.5" x14ac:dyDescent="0.2">
      <c r="B179" s="429" t="s">
        <v>1131</v>
      </c>
    </row>
    <row r="180" spans="1:2" ht="22.5" x14ac:dyDescent="0.2">
      <c r="B180" s="429" t="s">
        <v>1132</v>
      </c>
    </row>
    <row r="181" spans="1:2" ht="22.5" x14ac:dyDescent="0.2">
      <c r="B181" s="429" t="s">
        <v>1133</v>
      </c>
    </row>
    <row r="182" spans="1:2" x14ac:dyDescent="0.2">
      <c r="A182" s="428" t="s">
        <v>336</v>
      </c>
      <c r="B182" s="432" t="str">
        <f>IF($A$1="Português",B183,IF($A$1="English",B184,IF($A$1="Español",B185,IF($A$1="Français",B186,))))</f>
        <v>A FIL declina a sua responsabilidade no que respeita à construção de stands e instalações que sejam feitas directamente pelo expositor.</v>
      </c>
    </row>
    <row r="183" spans="1:2" x14ac:dyDescent="0.2">
      <c r="B183" s="433" t="s">
        <v>1134</v>
      </c>
    </row>
    <row r="184" spans="1:2" x14ac:dyDescent="0.2">
      <c r="B184" s="433" t="s">
        <v>1135</v>
      </c>
    </row>
    <row r="185" spans="1:2" x14ac:dyDescent="0.2">
      <c r="B185" s="433" t="s">
        <v>1136</v>
      </c>
    </row>
    <row r="186" spans="1:2" x14ac:dyDescent="0.2">
      <c r="B186" s="433" t="s">
        <v>1137</v>
      </c>
    </row>
    <row r="187" spans="1:2" ht="33.75" x14ac:dyDescent="0.2">
      <c r="A187" s="428" t="s">
        <v>337</v>
      </c>
      <c r="B187" s="427" t="str">
        <f>IF($A$1="Português",B188,IF($A$1="English",B189,IF($A$1="Español",B190,IF($A$1="Français",B191,))))</f>
        <v>No interior dos pavilhões, é expressamente proibido carregar e descarregar material de montagem de stands e de exposição nos corredores longitudinais e transversais dos pavilhões localizados no enfiamento de portões exteriores, a fim de não obstruir a circulação de empilhadores, plataformas elevatórias, carros de mão e demais equipamento. O acesso nos termos referidos será permitido quando for o único meio de acesso ao stand.</v>
      </c>
    </row>
    <row r="188" spans="1:2" ht="33.75" x14ac:dyDescent="0.2">
      <c r="B188" s="429" t="s">
        <v>1138</v>
      </c>
    </row>
    <row r="189" spans="1:2" ht="33.75" x14ac:dyDescent="0.2">
      <c r="B189" s="429" t="s">
        <v>1139</v>
      </c>
    </row>
    <row r="190" spans="1:2" ht="33.75" x14ac:dyDescent="0.2">
      <c r="B190" s="429" t="s">
        <v>1140</v>
      </c>
    </row>
    <row r="191" spans="1:2" ht="33.75" x14ac:dyDescent="0.2">
      <c r="B191" s="429" t="s">
        <v>1141</v>
      </c>
    </row>
    <row r="192" spans="1:2" ht="22.5" x14ac:dyDescent="0.2">
      <c r="A192" s="428" t="s">
        <v>338</v>
      </c>
      <c r="B192" s="432" t="str">
        <f>IF($A$1="Português",B193,IF($A$1="English",B194,IF($A$1="Español",B195,IF($A$1="Français",B196,))))</f>
        <v>Constitui característica básica dos espaços utilizados uma modulação tipo de 9 m² (3,00x3,00 m). Cada stand poderá ocupar um módulo ou múltiplos deste. São possíveis outras modalidades de participação, segundo condições especiais a acordar. Os espaços a atribuir não possuem estrados nem paredes ou divisórias.</v>
      </c>
    </row>
    <row r="193" spans="1:2" ht="22.5" x14ac:dyDescent="0.2">
      <c r="B193" s="429" t="s">
        <v>1142</v>
      </c>
    </row>
    <row r="194" spans="1:2" ht="33.75" x14ac:dyDescent="0.2">
      <c r="B194" s="429" t="s">
        <v>1143</v>
      </c>
    </row>
    <row r="195" spans="1:2" ht="33.75" x14ac:dyDescent="0.2">
      <c r="B195" s="429" t="s">
        <v>1144</v>
      </c>
    </row>
    <row r="196" spans="1:2" ht="33.75" x14ac:dyDescent="0.2">
      <c r="B196" s="429" t="s">
        <v>1145</v>
      </c>
    </row>
    <row r="197" spans="1:2" ht="22.5" x14ac:dyDescent="0.2">
      <c r="A197" s="428" t="s">
        <v>339</v>
      </c>
      <c r="B197" s="432" t="str">
        <f>IF($A$1="Português",B198,IF($A$1="English",B199,IF($A$1="Español",B200,IF($A$1="Français",B201,))))</f>
        <v>Na montagem e decoração dos seus stands os expositores deverão observar rigorosamente as determinações a seguir mencionadas:
Os stands devem respeitar uma altura geral até 3 m.</v>
      </c>
    </row>
    <row r="198" spans="1:2" ht="22.5" x14ac:dyDescent="0.2">
      <c r="B198" s="429" t="s">
        <v>1146</v>
      </c>
    </row>
    <row r="199" spans="1:2" ht="22.5" x14ac:dyDescent="0.2">
      <c r="B199" s="429" t="s">
        <v>1147</v>
      </c>
    </row>
    <row r="200" spans="1:2" ht="22.5" x14ac:dyDescent="0.2">
      <c r="B200" s="429" t="s">
        <v>1148</v>
      </c>
    </row>
    <row r="201" spans="1:2" ht="22.5" x14ac:dyDescent="0.2">
      <c r="B201" s="429" t="s">
        <v>1149</v>
      </c>
    </row>
    <row r="202" spans="1:2" x14ac:dyDescent="0.2">
      <c r="A202" s="428" t="s">
        <v>1150</v>
      </c>
      <c r="B202" s="432" t="str">
        <f>IF($A$1="Português",B203,IF($A$1="English",B204,IF($A$1="Español",B205,IF($A$1="Français",B206,))))</f>
        <v>Todos os stands que utilizem piso sobre elevado deverão ter rampa para acesso de visitantes que utilizem cadeiras de rodas.</v>
      </c>
    </row>
    <row r="203" spans="1:2" x14ac:dyDescent="0.2">
      <c r="B203" s="429" t="s">
        <v>1151</v>
      </c>
    </row>
    <row r="204" spans="1:2" x14ac:dyDescent="0.2">
      <c r="B204" s="429" t="s">
        <v>1152</v>
      </c>
    </row>
    <row r="205" spans="1:2" x14ac:dyDescent="0.2">
      <c r="B205" s="429" t="s">
        <v>1153</v>
      </c>
    </row>
    <row r="206" spans="1:2" x14ac:dyDescent="0.2">
      <c r="B206" s="429" t="s">
        <v>1154</v>
      </c>
    </row>
    <row r="207" spans="1:2" ht="22.5" x14ac:dyDescent="0.2">
      <c r="A207" s="428" t="s">
        <v>1155</v>
      </c>
      <c r="B207" s="432" t="str">
        <f>IF($A$1="Português",B208,IF($A$1="English",B209,IF($A$1="Español",B210,IF($A$1="Français",B211,))))</f>
        <v>Para alturas superiores à mínima (3m), os stands deverão ser submetidos à apreciação da área técnica com a antecedência mínima de 20 dias em relação à data de início da montagem, instruídos com plantas, alçados e cortes devidamente cotados.</v>
      </c>
    </row>
    <row r="208" spans="1:2" ht="22.5" x14ac:dyDescent="0.2">
      <c r="B208" s="429" t="s">
        <v>1156</v>
      </c>
    </row>
    <row r="209" spans="1:2" ht="22.5" x14ac:dyDescent="0.2">
      <c r="B209" s="429" t="s">
        <v>1157</v>
      </c>
    </row>
    <row r="210" spans="1:2" ht="22.5" x14ac:dyDescent="0.2">
      <c r="B210" s="429" t="s">
        <v>1158</v>
      </c>
    </row>
    <row r="211" spans="1:2" ht="22.5" x14ac:dyDescent="0.2">
      <c r="B211" s="429" t="s">
        <v>1159</v>
      </c>
    </row>
    <row r="212" spans="1:2" x14ac:dyDescent="0.2">
      <c r="A212" s="428" t="s">
        <v>1160</v>
      </c>
      <c r="B212" s="432" t="str">
        <f>IF($A$1="Português",B213,IF($A$1="English",B214,IF($A$1="Español",B215,IF($A$1="Français",B216,))))</f>
        <v>Carece de autorização expressa da FIL a montagem de stands que incluam a construção ou utilização de um segundo piso.</v>
      </c>
    </row>
    <row r="213" spans="1:2" x14ac:dyDescent="0.2">
      <c r="B213" s="429" t="s">
        <v>1161</v>
      </c>
    </row>
    <row r="214" spans="1:2" x14ac:dyDescent="0.2">
      <c r="B214" s="429" t="s">
        <v>1162</v>
      </c>
    </row>
    <row r="215" spans="1:2" x14ac:dyDescent="0.2">
      <c r="B215" s="429" t="s">
        <v>1163</v>
      </c>
    </row>
    <row r="216" spans="1:2" x14ac:dyDescent="0.2">
      <c r="B216" s="429" t="s">
        <v>1164</v>
      </c>
    </row>
    <row r="217" spans="1:2" x14ac:dyDescent="0.2">
      <c r="A217" s="428" t="s">
        <v>461</v>
      </c>
      <c r="B217" s="432" t="str">
        <f>IF($A$1="Português",B218,IF($A$1="English",B219,IF($A$1="Español",B220,IF($A$1="Français",B221,))))</f>
        <v>A  área  utilizável do  segundo  piso  e  elementos  decorativos  com  altura superior  a  3 m,  deverá  ficar  recuada  no mínimo a  1,50 m  do perímetro  do  stand.</v>
      </c>
    </row>
    <row r="218" spans="1:2" x14ac:dyDescent="0.2">
      <c r="B218" s="429" t="s">
        <v>1165</v>
      </c>
    </row>
    <row r="219" spans="1:2" x14ac:dyDescent="0.2">
      <c r="B219" s="429" t="s">
        <v>1166</v>
      </c>
    </row>
    <row r="220" spans="1:2" x14ac:dyDescent="0.2">
      <c r="B220" s="429" t="s">
        <v>1167</v>
      </c>
    </row>
    <row r="221" spans="1:2" x14ac:dyDescent="0.2">
      <c r="B221" s="429" t="s">
        <v>1168</v>
      </c>
    </row>
    <row r="222" spans="1:2" ht="33.75" x14ac:dyDescent="0.2">
      <c r="A222" s="428" t="s">
        <v>1169</v>
      </c>
      <c r="B222" s="432" t="str">
        <f>IF($A$1="Português",B223,IF($A$1="English",B224,IF($A$1="Español",B225,IF($A$1="Français",B226,))))</f>
        <v>A instalação eléctrica nos stands está a cargo de cada expositor, devendo obedecer ao “Regulamento Geral de Segurança das Instalações Eléctricas de Baixa Tensão”, e deverá dispor, designadamente, de interruptores de corte geral do tipo diferencial e de rede de terra de protecção. O trabalho deve ser executado por profissional devidamente credenciado pela DGE (Direcção geral de Energia) ou pelo Sindicato dos Electricistas.</v>
      </c>
    </row>
    <row r="223" spans="1:2" ht="33.75" x14ac:dyDescent="0.2">
      <c r="B223" s="429" t="s">
        <v>1170</v>
      </c>
    </row>
    <row r="224" spans="1:2" ht="33.75" x14ac:dyDescent="0.2">
      <c r="B224" s="429" t="s">
        <v>1171</v>
      </c>
    </row>
    <row r="225" spans="1:2" ht="33.75" x14ac:dyDescent="0.2">
      <c r="B225" s="429" t="s">
        <v>1172</v>
      </c>
    </row>
    <row r="226" spans="1:2" ht="33.75" x14ac:dyDescent="0.2">
      <c r="B226" s="429" t="s">
        <v>1173</v>
      </c>
    </row>
    <row r="227" spans="1:2" x14ac:dyDescent="0.2">
      <c r="A227" s="428" t="s">
        <v>1174</v>
      </c>
      <c r="B227" s="434" t="str">
        <f>IF($A$1="Português",B228,IF($A$1="English",B229,IF($A$1="Español",B230,IF($A$1="Français",B231,))))</f>
        <v>Devem ser rigorosamente respeitadas as instalações da FIL, nomeadamente bocas-de-incêndio, extintores, altifalantes, sinalização geral, CCTV's e detectores de incêndio.</v>
      </c>
    </row>
    <row r="228" spans="1:2" x14ac:dyDescent="0.2">
      <c r="B228" s="429" t="s">
        <v>1175</v>
      </c>
    </row>
    <row r="229" spans="1:2" x14ac:dyDescent="0.2">
      <c r="B229" s="429" t="s">
        <v>1176</v>
      </c>
    </row>
    <row r="230" spans="1:2" x14ac:dyDescent="0.2">
      <c r="B230" s="429" t="s">
        <v>1177</v>
      </c>
    </row>
    <row r="231" spans="1:2" x14ac:dyDescent="0.2">
      <c r="B231" s="433" t="s">
        <v>1178</v>
      </c>
    </row>
    <row r="232" spans="1:2" x14ac:dyDescent="0.2">
      <c r="A232" s="428" t="s">
        <v>340</v>
      </c>
      <c r="B232" s="432" t="str">
        <f>IF($A$1="Português",B233,IF($A$1="English",B234,IF($A$1="Español",B235,IF($A$1="Français",B236,))))</f>
        <v>Nas instalações da FIL, apenas é permitida a utilização de alcatifa ignífuga, classe de resistência ao fogo M3.</v>
      </c>
    </row>
    <row r="233" spans="1:2" x14ac:dyDescent="0.2">
      <c r="B233" s="433" t="s">
        <v>1179</v>
      </c>
    </row>
    <row r="234" spans="1:2" x14ac:dyDescent="0.2">
      <c r="B234" s="433" t="s">
        <v>1180</v>
      </c>
    </row>
    <row r="235" spans="1:2" x14ac:dyDescent="0.2">
      <c r="B235" s="433" t="s">
        <v>1181</v>
      </c>
    </row>
    <row r="236" spans="1:2" x14ac:dyDescent="0.2">
      <c r="B236" s="433" t="s">
        <v>1182</v>
      </c>
    </row>
    <row r="237" spans="1:2" ht="22.5" x14ac:dyDescent="0.2">
      <c r="A237" s="428" t="s">
        <v>341</v>
      </c>
      <c r="B237" s="432" t="str">
        <f>IF($A$1="Português",B238,IF($A$1="English",B239,IF($A$1="Español",B240,IF($A$1="Français",B241,))))</f>
        <v>É expressamente proibida a construção oficinal de stands em toda a área exposicional da FIL e o uso de máquinas de corte, soldadura, lixadeiras e pintura à pistola. Os stands devem ser concebidos e preparados de modo a que a sua construção seja obtida exclusivamente pela montagem dos seus elementos constitutivos.</v>
      </c>
    </row>
    <row r="238" spans="1:2" ht="22.5" x14ac:dyDescent="0.2">
      <c r="B238" s="429" t="s">
        <v>1183</v>
      </c>
    </row>
    <row r="239" spans="1:2" ht="22.5" x14ac:dyDescent="0.2">
      <c r="B239" s="429" t="s">
        <v>1184</v>
      </c>
    </row>
    <row r="240" spans="1:2" ht="22.5" x14ac:dyDescent="0.2">
      <c r="B240" s="429" t="s">
        <v>1185</v>
      </c>
    </row>
    <row r="241" spans="1:2" ht="22.5" x14ac:dyDescent="0.2">
      <c r="B241" s="429" t="s">
        <v>1186</v>
      </c>
    </row>
    <row r="242" spans="1:2" x14ac:dyDescent="0.2">
      <c r="A242" s="428" t="s">
        <v>342</v>
      </c>
      <c r="B242" s="432" t="str">
        <f>IF($A$1="Português",B243,IF($A$1="English",B244,IF($A$1="Español",B245,IF($A$1="Français",B246,))))</f>
        <v>A corrente eléctrica disponível e a utilizar é de 230/400 volts 50 ciclos.</v>
      </c>
    </row>
    <row r="243" spans="1:2" x14ac:dyDescent="0.2">
      <c r="B243" s="433" t="s">
        <v>1187</v>
      </c>
    </row>
    <row r="244" spans="1:2" x14ac:dyDescent="0.2">
      <c r="B244" s="433" t="s">
        <v>1188</v>
      </c>
    </row>
    <row r="245" spans="1:2" x14ac:dyDescent="0.2">
      <c r="B245" s="433" t="s">
        <v>1189</v>
      </c>
    </row>
    <row r="246" spans="1:2" x14ac:dyDescent="0.2">
      <c r="B246" s="433" t="s">
        <v>1190</v>
      </c>
    </row>
    <row r="247" spans="1:2" ht="45" x14ac:dyDescent="0.2">
      <c r="A247" s="428" t="s">
        <v>343</v>
      </c>
      <c r="B247" s="432" t="str">
        <f>IF($A$1="Português",B248,IF($A$1="English",B249,IF($A$1="Español",B250,IF($A$1="Français",B251,))))</f>
        <v>Todos os trabalhos de instalação eléctrica ficam submetidos à fiscalização dos serviços da FIL e as ligações à rede geral só poderão ser efectuadas pelos mesmos serviços. 
A FIL não se responsabiliza pela ligação à rede geral dos aparelhos que não correspondam às informações prestadas, devendo os expositores designar o responsável pelo projecto de implantação eléctrica do stand. 
Os danos causados por estas ligações na rede geral, ou no ponto específico, são da exclusiva responsabilidade dos expositores.</v>
      </c>
    </row>
    <row r="248" spans="1:2" ht="45" x14ac:dyDescent="0.2">
      <c r="B248" s="429" t="s">
        <v>1191</v>
      </c>
    </row>
    <row r="249" spans="1:2" ht="45" x14ac:dyDescent="0.2">
      <c r="B249" s="429" t="s">
        <v>1192</v>
      </c>
    </row>
    <row r="250" spans="1:2" ht="33.75" x14ac:dyDescent="0.2">
      <c r="B250" s="429" t="s">
        <v>1193</v>
      </c>
    </row>
    <row r="251" spans="1:2" ht="33.75" x14ac:dyDescent="0.2">
      <c r="B251" s="429" t="s">
        <v>1194</v>
      </c>
    </row>
    <row r="252" spans="1:2" x14ac:dyDescent="0.2">
      <c r="A252" s="428" t="s">
        <v>344</v>
      </c>
      <c r="B252" s="432" t="str">
        <f>IF($A$1="Português",B253,IF($A$1="English",B254,IF($A$1="Español",B255,IF($A$1="Français",B256,))))</f>
        <v>Os custos de consumo de água, electricidade, unidade de conversação e telefone são as que constam nas respectivas tabelas.</v>
      </c>
    </row>
    <row r="253" spans="1:2" x14ac:dyDescent="0.2">
      <c r="B253" s="433" t="s">
        <v>1195</v>
      </c>
    </row>
    <row r="254" spans="1:2" x14ac:dyDescent="0.2">
      <c r="B254" s="433" t="s">
        <v>1196</v>
      </c>
    </row>
    <row r="255" spans="1:2" x14ac:dyDescent="0.2">
      <c r="B255" s="433" t="s">
        <v>1197</v>
      </c>
    </row>
    <row r="256" spans="1:2" x14ac:dyDescent="0.2">
      <c r="B256" s="433" t="s">
        <v>1198</v>
      </c>
    </row>
    <row r="257" spans="1:2" ht="56.25" x14ac:dyDescent="0.2">
      <c r="A257" s="428" t="s">
        <v>345</v>
      </c>
      <c r="B257" s="432" t="str">
        <f>IF($A$1="Português",B258,IF($A$1="English",B259,IF($A$1="Español",B260,IF($A$1="Français",B261,))))</f>
        <v>A requisição das ligações de água e esgoto, electricidade e telecomunicações deve obrigatoriamente constar nos Boletins de Inscrição. É indispensável que a indicação da potência da energia eléctrica a instalar nos stands conste igualmente nos referidos Boletins. Os pedidos posteriores poderão deparar com a impossibilidade da sua aceitação. Os pedidos de linhas ou circuitos especiais têm que ser feitos através da FIL no Boletim de Inscrição. Caso não constem do Boletim de Inscrição, devem ser pedidos à FIL com 20 dias (de calendário) de antecedência em relação à data de montagem da feira. Todos os circuitos ou linhas especiais são sujeitos a orçamento. Todos os trabalhos acima identificados, quando executados por terceiros, serão obrigatoriamente supervisionados pela FIL.</v>
      </c>
    </row>
    <row r="258" spans="1:2" ht="56.25" x14ac:dyDescent="0.2">
      <c r="B258" s="429" t="s">
        <v>1199</v>
      </c>
    </row>
    <row r="259" spans="1:2" ht="56.25" x14ac:dyDescent="0.2">
      <c r="B259" s="429" t="s">
        <v>1200</v>
      </c>
    </row>
    <row r="260" spans="1:2" ht="56.25" x14ac:dyDescent="0.2">
      <c r="B260" s="429" t="s">
        <v>1201</v>
      </c>
    </row>
    <row r="261" spans="1:2" ht="45" x14ac:dyDescent="0.2">
      <c r="B261" s="429" t="s">
        <v>1202</v>
      </c>
    </row>
    <row r="262" spans="1:2" x14ac:dyDescent="0.2">
      <c r="A262" s="428" t="s">
        <v>346</v>
      </c>
      <c r="B262" s="432" t="str">
        <f>IF($A$1="Português",B263,IF($A$1="English",B264,IF($A$1="Español",B265,IF($A$1="Français",B266,))))</f>
        <v>A limpeza geral da área exposicional e arruamentos constitui encargo da FIL.</v>
      </c>
    </row>
    <row r="263" spans="1:2" x14ac:dyDescent="0.2">
      <c r="B263" s="433" t="s">
        <v>1203</v>
      </c>
    </row>
    <row r="264" spans="1:2" x14ac:dyDescent="0.2">
      <c r="B264" s="433" t="s">
        <v>1204</v>
      </c>
    </row>
    <row r="265" spans="1:2" x14ac:dyDescent="0.2">
      <c r="B265" s="433" t="s">
        <v>1205</v>
      </c>
    </row>
    <row r="266" spans="1:2" x14ac:dyDescent="0.2">
      <c r="B266" s="433" t="s">
        <v>1206</v>
      </c>
    </row>
    <row r="267" spans="1:2" ht="22.5" x14ac:dyDescent="0.2">
      <c r="A267" s="428" t="s">
        <v>347</v>
      </c>
      <c r="B267" s="432" t="str">
        <f>IF($A$1="Português",B268,IF($A$1="English",B269,IF($A$1="Español",B270,IF($A$1="Français",B271,))))</f>
        <v>A limpeza dos stands constituirá encargo dos expositores, seja por recurso à contratação dos serviços da FIL, seja por recurso a outros meios, caso em que a autorização de entrada nas instalações carece de credenciação prévia. Este serviço só poderá ser executado com a antecedência máxima de uma hora em relação à abertura do certame.</v>
      </c>
    </row>
    <row r="268" spans="1:2" ht="22.5" x14ac:dyDescent="0.2">
      <c r="B268" s="429" t="s">
        <v>1207</v>
      </c>
    </row>
    <row r="269" spans="1:2" ht="33.75" x14ac:dyDescent="0.2">
      <c r="B269" s="429" t="s">
        <v>1208</v>
      </c>
    </row>
    <row r="270" spans="1:2" ht="22.5" x14ac:dyDescent="0.2">
      <c r="B270" s="429" t="s">
        <v>1209</v>
      </c>
    </row>
    <row r="271" spans="1:2" ht="33.75" x14ac:dyDescent="0.2">
      <c r="B271" s="429" t="s">
        <v>1210</v>
      </c>
    </row>
    <row r="272" spans="1:2" x14ac:dyDescent="0.2">
      <c r="A272" s="428" t="s">
        <v>348</v>
      </c>
      <c r="B272" s="432" t="str">
        <f>IF($A$1="Português",B273,IF($A$1="English",B274,IF($A$1="Español",B275,IF($A$1="Français",B276,))))</f>
        <v>A desmontagem dos stands e recolha de materiais não poderá iniciar-se antes da hora oficial do encerramento do certame, salvo autorização especial para o efeito concedida pela FIL.</v>
      </c>
    </row>
    <row r="273" spans="1:2" x14ac:dyDescent="0.2">
      <c r="B273" s="433" t="s">
        <v>1211</v>
      </c>
    </row>
    <row r="274" spans="1:2" x14ac:dyDescent="0.2">
      <c r="B274" s="433" t="s">
        <v>1212</v>
      </c>
    </row>
    <row r="275" spans="1:2" x14ac:dyDescent="0.2">
      <c r="B275" s="433" t="s">
        <v>1213</v>
      </c>
    </row>
    <row r="276" spans="1:2" x14ac:dyDescent="0.2">
      <c r="B276" s="433" t="s">
        <v>1214</v>
      </c>
    </row>
    <row r="277" spans="1:2" ht="33.75" x14ac:dyDescent="0.2">
      <c r="A277" s="428" t="s">
        <v>349</v>
      </c>
      <c r="B277" s="427" t="str">
        <f>IF($A$1="Português",B278,IF($A$1="English",B279,IF($A$1="Español",B280,IF($A$1="Français",B281,))))</f>
        <v>A desmontagem dos stands e saída do material exposto devem estar rigorosamente concluídos nos prazos fixados pelos Serviços da FIL. A falta de observância deste prazo autoriza a remoção dos materiais pela FIL, dando-lhes esta o destino que entender, não podendo a FIL ser responsabilizada pelos eventuais danos causados e dá motivo à cobrança de todos os encargos resultantes das medidas tomadas para a remoção daqueles materiais.</v>
      </c>
    </row>
    <row r="278" spans="1:2" ht="33.75" x14ac:dyDescent="0.2">
      <c r="B278" s="429" t="s">
        <v>1215</v>
      </c>
    </row>
    <row r="279" spans="1:2" ht="33.75" x14ac:dyDescent="0.2">
      <c r="B279" s="429" t="s">
        <v>1216</v>
      </c>
    </row>
    <row r="280" spans="1:2" ht="33.75" x14ac:dyDescent="0.2">
      <c r="B280" s="429" t="s">
        <v>1217</v>
      </c>
    </row>
    <row r="281" spans="1:2" ht="33.75" x14ac:dyDescent="0.2">
      <c r="B281" s="429" t="s">
        <v>1218</v>
      </c>
    </row>
    <row r="282" spans="1:2" ht="67.5" x14ac:dyDescent="0.2">
      <c r="A282" s="428" t="s">
        <v>350</v>
      </c>
      <c r="B282" s="432" t="str">
        <f>IF($A$1="Português",B283,IF($A$1="English",B284,IF($A$1="Español",B285,IF($A$1="Français",B286,))))</f>
        <v>Para a saída dos produtos expostos os expositores devem munir-se da respectiva Guia, procedendo ao seu preenchimento com rigor e obtendo dos Serviços de Tesouraria um visto confirmando o pagamento das quantias devidas em virtude da sua participação.
No caso de não cumprimento pelo expositor dos compromissos de pagamento de débitos assumidos com a LISBOA-FCE/FIL, esta terá direito de retenção relativamente aos materiais e produtos expostos pelo Expositor durante a Feira, que apenas serão devolvidos após o integral cumprimento das obrigações assumidas. 
Todos os encargos decorrentes deste direito de retenção, incluindo a sua remoção e armazenamento, serão debitados e cobrados ao expositor antes da saída dos respectivos materiais, não podendo a FIL ser responsabilizada pelos eventuais danos causados ao mesmo no seu transporte e armazenamento.</v>
      </c>
    </row>
    <row r="283" spans="1:2" ht="67.5" x14ac:dyDescent="0.2">
      <c r="B283" s="429" t="s">
        <v>1219</v>
      </c>
    </row>
    <row r="284" spans="1:2" ht="67.5" x14ac:dyDescent="0.2">
      <c r="B284" s="429" t="s">
        <v>1220</v>
      </c>
    </row>
    <row r="285" spans="1:2" ht="67.5" x14ac:dyDescent="0.2">
      <c r="B285" s="429" t="s">
        <v>1221</v>
      </c>
    </row>
    <row r="286" spans="1:2" ht="67.5" x14ac:dyDescent="0.2">
      <c r="B286" s="429" t="s">
        <v>1222</v>
      </c>
    </row>
    <row r="287" spans="1:2" ht="22.5" x14ac:dyDescent="0.2">
      <c r="A287" s="428" t="s">
        <v>351</v>
      </c>
      <c r="B287" s="432" t="str">
        <f>IF($A$1="Português",B288,IF($A$1="English",B289,IF($A$1="Español",B290,IF($A$1="Français",B291,))))</f>
        <v>As instalações deverão ser entregues à FIL no mesmo estado em que foram colocadas à disposição dos expositores, correndo todos os custos para o efeito por conta destes. A reparação dos estragos ocasionados por falta de cuidado ou exigências de montagem dos stands, bem como as despesas inerentes à mesma, são da total responsabilidade do expositor.</v>
      </c>
    </row>
    <row r="288" spans="1:2" ht="22.5" x14ac:dyDescent="0.2">
      <c r="B288" s="429" t="s">
        <v>1223</v>
      </c>
    </row>
    <row r="289" spans="1:2" ht="22.5" x14ac:dyDescent="0.2">
      <c r="B289" s="429" t="s">
        <v>1224</v>
      </c>
    </row>
    <row r="290" spans="1:2" ht="22.5" x14ac:dyDescent="0.2">
      <c r="B290" s="429" t="s">
        <v>1225</v>
      </c>
    </row>
    <row r="291" spans="1:2" ht="22.5" x14ac:dyDescent="0.2">
      <c r="B291" s="429" t="s">
        <v>1226</v>
      </c>
    </row>
    <row r="292" spans="1:2" ht="22.5" x14ac:dyDescent="0.2">
      <c r="A292" s="428" t="s">
        <v>352</v>
      </c>
      <c r="B292" s="432" t="str">
        <f>IF($A$1="Português",B293,IF($A$1="English",B294,IF($A$1="Español",B295,IF($A$1="Français",B296,))))</f>
        <v>O expositor é responsável por todos os danos ou prejuízos causados pelas suas estruturas, equipamentos, artigos em exposição ou actividades no seu stand, e bem assim, pelas acções dos seus subcontratados, quando estes causem prejuízos a visitantes e outros expositores.</v>
      </c>
    </row>
    <row r="293" spans="1:2" ht="22.5" x14ac:dyDescent="0.2">
      <c r="B293" s="429" t="s">
        <v>1227</v>
      </c>
    </row>
    <row r="294" spans="1:2" ht="22.5" x14ac:dyDescent="0.2">
      <c r="B294" s="429" t="s">
        <v>1228</v>
      </c>
    </row>
    <row r="295" spans="1:2" ht="22.5" x14ac:dyDescent="0.2">
      <c r="B295" s="429" t="s">
        <v>1229</v>
      </c>
    </row>
    <row r="296" spans="1:2" ht="22.5" x14ac:dyDescent="0.2">
      <c r="B296" s="429" t="s">
        <v>1230</v>
      </c>
    </row>
    <row r="297" spans="1:2" ht="33.75" x14ac:dyDescent="0.2">
      <c r="A297" s="428" t="s">
        <v>353</v>
      </c>
      <c r="B297" s="427" t="str">
        <f>IF($A$1="Português",B298,IF($A$1="English",B299,IF($A$1="Español",B300,IF($A$1="Français",B301,))))</f>
        <v>Qualquer suspensão da estrutura dos pavilhões carece de autorização da FIL e só pode ser executada pelos concessionários da FIL estando sujeita à tabela de preços em vigor. Os pedidos deverão ser feitos com 20 dias (de calendário) de antecedência em relação à data da realização da feira, devendo ser acompanhados com o projecto de suspensão e pesos a suspender, para verificação pelos Serviços técnicos da viabilidade da mesma.</v>
      </c>
    </row>
    <row r="298" spans="1:2" ht="33.75" x14ac:dyDescent="0.2">
      <c r="B298" s="429" t="s">
        <v>1231</v>
      </c>
    </row>
    <row r="299" spans="1:2" ht="33.75" x14ac:dyDescent="0.2">
      <c r="B299" s="429" t="s">
        <v>1232</v>
      </c>
    </row>
    <row r="300" spans="1:2" ht="33.75" x14ac:dyDescent="0.2">
      <c r="B300" s="429" t="s">
        <v>1233</v>
      </c>
    </row>
    <row r="301" spans="1:2" ht="33.75" x14ac:dyDescent="0.2">
      <c r="B301" s="429" t="s">
        <v>1234</v>
      </c>
    </row>
    <row r="302" spans="1:2" ht="22.5" x14ac:dyDescent="0.2">
      <c r="A302" s="428" t="s">
        <v>354</v>
      </c>
      <c r="B302" s="432" t="str">
        <f>IF($A$1="Português",B303,IF($A$1="English",B304,IF($A$1="Español",B305,IF($A$1="Français",B306,))))</f>
        <v>É interdito o uso das paredes e quaisquer outros elementos estruturais dos pavilhões para suspensão ou afixação dos artigos expostos, elementos decorativos ou construtivos, salvo autorização expressa da FIL.</v>
      </c>
    </row>
    <row r="303" spans="1:2" ht="22.5" x14ac:dyDescent="0.2">
      <c r="B303" s="429" t="s">
        <v>1235</v>
      </c>
    </row>
    <row r="304" spans="1:2" x14ac:dyDescent="0.2">
      <c r="B304" s="433" t="s">
        <v>1236</v>
      </c>
    </row>
    <row r="305" spans="1:2" ht="22.5" x14ac:dyDescent="0.2">
      <c r="B305" s="429" t="s">
        <v>1237</v>
      </c>
    </row>
    <row r="306" spans="1:2" x14ac:dyDescent="0.2">
      <c r="B306" s="433" t="s">
        <v>1238</v>
      </c>
    </row>
    <row r="307" spans="1:2" x14ac:dyDescent="0.2">
      <c r="A307" s="428" t="s">
        <v>355</v>
      </c>
      <c r="B307" s="432" t="str">
        <f>IF($A$1="Português",B308,IF($A$1="English",B309,IF($A$1="Español",B310,IF($A$1="Français",B311,))))</f>
        <v>No tocante a todos os assuntos respeitantes a operações alfandegárias e transporte de produtos, poderão contactar o Transitário Oficial da FIL.</v>
      </c>
    </row>
    <row r="308" spans="1:2" x14ac:dyDescent="0.2">
      <c r="B308" s="433" t="s">
        <v>1239</v>
      </c>
    </row>
    <row r="309" spans="1:2" x14ac:dyDescent="0.2">
      <c r="B309" s="429" t="s">
        <v>1240</v>
      </c>
    </row>
    <row r="310" spans="1:2" x14ac:dyDescent="0.2">
      <c r="B310" s="429" t="s">
        <v>1241</v>
      </c>
    </row>
    <row r="311" spans="1:2" x14ac:dyDescent="0.2">
      <c r="B311" s="429" t="s">
        <v>1242</v>
      </c>
    </row>
    <row r="312" spans="1:2" ht="22.5" x14ac:dyDescent="0.2">
      <c r="A312" s="428" t="s">
        <v>356</v>
      </c>
      <c r="B312" s="432" t="str">
        <f>IF($A$1="Português",B313,IF($A$1="English",B314,IF($A$1="Español",B315,IF($A$1="Français",B316,))))</f>
        <v>As condições em que serão prestados os serviços mencionados no artigo anterior fazem parte de um Regulamento próprio, do qual constam também diversas indicações relativas às formalidades aduaneiras.</v>
      </c>
    </row>
    <row r="313" spans="1:2" ht="22.5" x14ac:dyDescent="0.2">
      <c r="B313" s="429" t="s">
        <v>1243</v>
      </c>
    </row>
    <row r="314" spans="1:2" x14ac:dyDescent="0.2">
      <c r="B314" s="433" t="s">
        <v>1244</v>
      </c>
    </row>
    <row r="315" spans="1:2" ht="22.5" x14ac:dyDescent="0.2">
      <c r="B315" s="429" t="s">
        <v>1245</v>
      </c>
    </row>
    <row r="316" spans="1:2" x14ac:dyDescent="0.2">
      <c r="B316" s="433" t="s">
        <v>1246</v>
      </c>
    </row>
    <row r="317" spans="1:2" ht="22.5" x14ac:dyDescent="0.2">
      <c r="A317" s="428" t="s">
        <v>357</v>
      </c>
      <c r="B317" s="432" t="str">
        <f>IF($A$1="Português",B318,IF($A$1="English",B319,IF($A$1="Español",B320,IF($A$1="Français",B321,))))</f>
        <v>A entrada e circulação nas instalações da FIL apenas são permitidas mediante o uso de forma visível de um cartão-credencial emitido pelo Apoio ao Cliente, indicando o número do stand do expositor responsável pela sua utilização e preenchido com o nome da pessoa que o utiliza.</v>
      </c>
    </row>
    <row r="318" spans="1:2" ht="22.5" x14ac:dyDescent="0.2">
      <c r="B318" s="429" t="s">
        <v>1247</v>
      </c>
    </row>
    <row r="319" spans="1:2" ht="22.5" x14ac:dyDescent="0.2">
      <c r="B319" s="429" t="s">
        <v>1248</v>
      </c>
    </row>
    <row r="320" spans="1:2" ht="22.5" x14ac:dyDescent="0.2">
      <c r="B320" s="429" t="s">
        <v>1249</v>
      </c>
    </row>
    <row r="321" spans="2:2" ht="22.5" x14ac:dyDescent="0.2">
      <c r="B321" s="429" t="s">
        <v>1250</v>
      </c>
    </row>
    <row r="322" spans="2:2" ht="22.5" x14ac:dyDescent="0.2">
      <c r="B322" s="432" t="str">
        <f>IF($A$1="Português",B323,IF($A$1="English",B324,IF($A$1="Español",B325,IF($A$1="Français",B326,))))</f>
        <v>CARTÕES DE MONTAGEM E DESMONTAGEM:   os expositores devem requisitar no Boletim de Inscrição, cartões em número suficiente para o seu pessoal encarregado da montagem e desmontagem dos seus stands, sendo obrigatório o uso visível dos mesmos sempre que se encontre nas instalações da FIL.</v>
      </c>
    </row>
    <row r="323" spans="2:2" ht="22.5" x14ac:dyDescent="0.2">
      <c r="B323" s="429" t="s">
        <v>1251</v>
      </c>
    </row>
    <row r="324" spans="2:2" ht="22.5" x14ac:dyDescent="0.2">
      <c r="B324" s="429" t="s">
        <v>1252</v>
      </c>
    </row>
    <row r="325" spans="2:2" ht="22.5" x14ac:dyDescent="0.2">
      <c r="B325" s="429" t="s">
        <v>1253</v>
      </c>
    </row>
    <row r="326" spans="2:2" ht="22.5" x14ac:dyDescent="0.2">
      <c r="B326" s="429" t="s">
        <v>1254</v>
      </c>
    </row>
    <row r="327" spans="2:2" ht="22.5" x14ac:dyDescent="0.2">
      <c r="B327" s="434" t="str">
        <f>IF($A$1="Português",B328,IF($A$1="English",B329,IF($A$1="Español",B330,IF($A$1="Français",B331,))))</f>
        <v>CARTÕES LIVRE-TRÂNSITO DE EXPOSITOR: destinados ao pessoal que presta serviço nos stands. Os expositores têm direito a requisitar um número de cartões proporcional à área ocupada pela sua participação:</v>
      </c>
    </row>
    <row r="328" spans="2:2" x14ac:dyDescent="0.2">
      <c r="B328" s="433" t="s">
        <v>1255</v>
      </c>
    </row>
    <row r="329" spans="2:2" x14ac:dyDescent="0.2">
      <c r="B329" s="433" t="s">
        <v>1256</v>
      </c>
    </row>
    <row r="330" spans="2:2" x14ac:dyDescent="0.2">
      <c r="B330" s="433" t="s">
        <v>1257</v>
      </c>
    </row>
    <row r="331" spans="2:2" x14ac:dyDescent="0.2">
      <c r="B331" s="429" t="s">
        <v>1258</v>
      </c>
    </row>
    <row r="332" spans="2:2" ht="22.5" x14ac:dyDescent="0.2">
      <c r="B332" s="434" t="str">
        <f>IF($A$1="Português",B333,IF($A$1="English",B334,IF($A$1="Español",B335,IF($A$1="Français",B336,))))</f>
        <v>Até 3 módulos de 9m² 6 livre-trânsito;
A partir deste número de módulos, por cada módulo adicional, corresponderá o direito a mais um livre-trânsito.</v>
      </c>
    </row>
    <row r="333" spans="2:2" ht="22.5" x14ac:dyDescent="0.2">
      <c r="B333" s="429" t="s">
        <v>1259</v>
      </c>
    </row>
    <row r="334" spans="2:2" ht="22.5" x14ac:dyDescent="0.2">
      <c r="B334" s="429" t="s">
        <v>1260</v>
      </c>
    </row>
    <row r="335" spans="2:2" ht="22.5" x14ac:dyDescent="0.2">
      <c r="B335" s="429" t="s">
        <v>1261</v>
      </c>
    </row>
    <row r="336" spans="2:2" ht="22.5" x14ac:dyDescent="0.2">
      <c r="B336" s="429" t="s">
        <v>1262</v>
      </c>
    </row>
    <row r="337" spans="1:2" ht="22.5" x14ac:dyDescent="0.2">
      <c r="A337" s="428" t="s">
        <v>358</v>
      </c>
      <c r="B337" s="432" t="str">
        <f>IF($A$1="Português",B338,IF($A$1="English",B339,IF($A$1="Español",B340,IF($A$1="Français",B341,))))</f>
        <v>Quaisquer Cartões Livre-Trânsito adicionais, aos que por direito cabem aos expositores, deverão ser requeridos à Direcção da FIL e pressupõem o pagamento equivalente ao preço do bilhete de visitante profissional. Estes cartões são nominais e intransmissíveis, sob pena da sua apreensão, sendo obrigatório o seu uso visível, sempre que o utente se encontre no recinto da Feira.</v>
      </c>
    </row>
    <row r="338" spans="1:2" ht="22.5" x14ac:dyDescent="0.2">
      <c r="B338" s="429" t="s">
        <v>1263</v>
      </c>
    </row>
    <row r="339" spans="1:2" ht="22.5" x14ac:dyDescent="0.2">
      <c r="B339" s="429" t="s">
        <v>1264</v>
      </c>
    </row>
    <row r="340" spans="1:2" ht="22.5" x14ac:dyDescent="0.2">
      <c r="B340" s="429" t="s">
        <v>1265</v>
      </c>
    </row>
    <row r="341" spans="1:2" ht="22.5" x14ac:dyDescent="0.2">
      <c r="B341" s="429" t="s">
        <v>1266</v>
      </c>
    </row>
    <row r="342" spans="1:2" ht="22.5" x14ac:dyDescent="0.2">
      <c r="A342" s="428" t="s">
        <v>359</v>
      </c>
      <c r="B342" s="432" t="str">
        <f>IF($A$1="Português",B343,IF($A$1="English",B344,IF($A$1="Español",B345,IF($A$1="Français",B346,))))</f>
        <v>BILHETES DE CONVITE: Os expositores que desejam convidar clientes a visitar o seu stand podem utilizar os Bilhetes de Convite emitidos para o efeito, requisitando-os no respectivo Boletim de Inscrição.</v>
      </c>
    </row>
    <row r="343" spans="1:2" x14ac:dyDescent="0.2">
      <c r="B343" s="433" t="s">
        <v>1267</v>
      </c>
    </row>
    <row r="344" spans="1:2" x14ac:dyDescent="0.2">
      <c r="B344" s="429" t="s">
        <v>1268</v>
      </c>
    </row>
    <row r="345" spans="1:2" x14ac:dyDescent="0.2">
      <c r="B345" s="433" t="s">
        <v>1269</v>
      </c>
    </row>
    <row r="346" spans="1:2" x14ac:dyDescent="0.2">
      <c r="B346" s="433" t="s">
        <v>1270</v>
      </c>
    </row>
    <row r="347" spans="1:2" ht="101.25" x14ac:dyDescent="0.2">
      <c r="A347" s="428" t="s">
        <v>360</v>
      </c>
      <c r="B347" s="432" t="str">
        <f>IF($A$1="Português",B348,IF($A$1="English",B349,IF($A$1="Español",B350,IF($A$1="Français",B351,))))</f>
        <v>Acesso de visitantes
Nos certames ou noutras manifestações abertas ao Público em Geral, durante todo o período de funcionamento, não será efectuada credenciação de profissionais. O acesso só será facultado aos detentores de Bilhetes de Convite dos expositores ou mediante a compra de Bilhete nas Bilheteiras da FIL;
Nos certames ou outras manifestações abertas ao Público em Geral, mas com horário específico para profissionais, a credenciação destes só será efectuada durante o horário profissional mediante a apresentação do respectivo bilhete convite, ou pelo pagamento de um Bilhete Profissional.
Nos certames ou outras manifestações reservados exclusivamente a profissionais só será permitido o acesso a profissionais credenciados, mediante a entrega do Bilhete de Convite Profissional ou através de compra de Bilhete Profissional.
Os profissionais da imprensa depois de credenciados e os possuidores de convites de inauguração e cartões VIP previamente disponibilizados pela FIL têm acesso a todos os certames, podendo visitá-los a qualquer hora dentro do horário de funcionamento destes.</v>
      </c>
    </row>
    <row r="348" spans="1:2" ht="101.25" x14ac:dyDescent="0.2">
      <c r="B348" s="429" t="s">
        <v>1271</v>
      </c>
    </row>
    <row r="349" spans="1:2" ht="90" x14ac:dyDescent="0.2">
      <c r="B349" s="429" t="s">
        <v>1272</v>
      </c>
    </row>
    <row r="350" spans="1:2" ht="101.25" x14ac:dyDescent="0.2">
      <c r="B350" s="429" t="s">
        <v>1273</v>
      </c>
    </row>
    <row r="351" spans="1:2" ht="90" x14ac:dyDescent="0.2">
      <c r="B351" s="429" t="s">
        <v>1274</v>
      </c>
    </row>
    <row r="352" spans="1:2" ht="45" x14ac:dyDescent="0.2">
      <c r="A352" s="428" t="s">
        <v>361</v>
      </c>
      <c r="B352" s="432" t="str">
        <f>IF($A$1="Português",B353,IF($A$1="English",B354,IF($A$1="Español",B355,IF($A$1="Français",B356,))))</f>
        <v>A FIL assegura os Serviços Gerais de Vigilância durante os períodos de montagem, funcionamento e desmontagem dos certames, ou outras manifestações. Os expositores devem assegurar a guarda dos seus materiais nos períodos acima referidos e providenciar a celebração de um contrato de seguro específico para a sua participação no certame, o qual deve abranger as situações de furto e roubo. É vedado aos expositores permitir a permanência do seu pessoal nos stands após a hora do encerramento diário do certame, a não ser em casos excepcionais e mediante a autorização expressa da FIL, dada por escrito.</v>
      </c>
    </row>
    <row r="353" spans="1:2" ht="45" x14ac:dyDescent="0.2">
      <c r="B353" s="429" t="s">
        <v>1275</v>
      </c>
    </row>
    <row r="354" spans="1:2" ht="33.75" x14ac:dyDescent="0.2">
      <c r="B354" s="429" t="s">
        <v>1276</v>
      </c>
    </row>
    <row r="355" spans="1:2" ht="33.75" x14ac:dyDescent="0.2">
      <c r="B355" s="429" t="s">
        <v>1277</v>
      </c>
    </row>
    <row r="356" spans="1:2" ht="33.75" x14ac:dyDescent="0.2">
      <c r="B356" s="429" t="s">
        <v>1278</v>
      </c>
    </row>
    <row r="357" spans="1:2" x14ac:dyDescent="0.2">
      <c r="A357" s="428" t="s">
        <v>362</v>
      </c>
      <c r="B357" s="425" t="str">
        <f>IF($A$1="Português",B358,IF($A$1="English",B359,IF($A$1="Español",B360,IF($A$1="Français",B361,))))</f>
        <v>É da responsabilidade da FIL, o seguro de Responsabilidade Civil emergente de danos materiais ou corporais sofridos pelos expositores credenciados ou por visitantes, cuja responsabilidade seja imputável à LISBOA-FCE/FIL.</v>
      </c>
    </row>
    <row r="358" spans="1:2" x14ac:dyDescent="0.2">
      <c r="B358" s="433" t="s">
        <v>1279</v>
      </c>
    </row>
    <row r="359" spans="1:2" x14ac:dyDescent="0.2">
      <c r="B359" s="433" t="s">
        <v>1280</v>
      </c>
    </row>
    <row r="360" spans="1:2" ht="22.5" x14ac:dyDescent="0.2">
      <c r="B360" s="429" t="s">
        <v>1281</v>
      </c>
    </row>
    <row r="361" spans="1:2" ht="22.5" x14ac:dyDescent="0.2">
      <c r="B361" s="429" t="s">
        <v>1282</v>
      </c>
    </row>
    <row r="362" spans="1:2" x14ac:dyDescent="0.2">
      <c r="A362" s="428" t="s">
        <v>363</v>
      </c>
      <c r="B362" s="432" t="str">
        <f>IF($A$1="Português",B363,IF($A$1="English",B364,IF($A$1="Español",B365,IF($A$1="Français",B366,))))</f>
        <v>Ás empresas envolvidas em trabalhos de montagem e decoração, aplica-se o artigo 6.2. deste Regulamento.</v>
      </c>
    </row>
    <row r="363" spans="1:2" x14ac:dyDescent="0.2">
      <c r="B363" s="433" t="s">
        <v>1283</v>
      </c>
    </row>
    <row r="364" spans="1:2" x14ac:dyDescent="0.2">
      <c r="B364" s="433" t="s">
        <v>1284</v>
      </c>
    </row>
    <row r="365" spans="1:2" x14ac:dyDescent="0.2">
      <c r="B365" s="433" t="s">
        <v>1285</v>
      </c>
    </row>
    <row r="366" spans="1:2" x14ac:dyDescent="0.2">
      <c r="B366" s="433" t="s">
        <v>1286</v>
      </c>
    </row>
    <row r="367" spans="1:2" x14ac:dyDescent="0.2">
      <c r="A367" s="428" t="s">
        <v>364</v>
      </c>
      <c r="B367" s="432" t="str">
        <f>IF($A$1="Português",B368,IF($A$1="English",B369,IF($A$1="Español",B370,IF($A$1="Français",B371,))))</f>
        <v>A FIL é responsável pela disponibilização do Catálogo ou Guia de Visitante Oficial de cada Certame.</v>
      </c>
    </row>
    <row r="368" spans="1:2" x14ac:dyDescent="0.2">
      <c r="B368" s="433" t="s">
        <v>1287</v>
      </c>
    </row>
    <row r="369" spans="1:2" x14ac:dyDescent="0.2">
      <c r="B369" s="433" t="s">
        <v>1288</v>
      </c>
    </row>
    <row r="370" spans="1:2" x14ac:dyDescent="0.2">
      <c r="B370" s="433" t="s">
        <v>1289</v>
      </c>
    </row>
    <row r="371" spans="1:2" x14ac:dyDescent="0.2">
      <c r="B371" s="433" t="s">
        <v>1290</v>
      </c>
    </row>
    <row r="372" spans="1:2" x14ac:dyDescent="0.2">
      <c r="A372" s="428" t="s">
        <v>365</v>
      </c>
      <c r="B372" s="432" t="str">
        <f>IF($A$1="Português",B373,IF($A$1="English",B374,IF($A$1="Español",B375,IF($A$1="Français",B376,))))</f>
        <v>A FIL declina qualquer responsabilidade por deficiente ou tardio fornecimento das informações necessárias ao Catálogo ou Guia de Visitante.</v>
      </c>
    </row>
    <row r="373" spans="1:2" x14ac:dyDescent="0.2">
      <c r="B373" s="433" t="s">
        <v>1291</v>
      </c>
    </row>
    <row r="374" spans="1:2" x14ac:dyDescent="0.2">
      <c r="B374" s="433" t="s">
        <v>1292</v>
      </c>
    </row>
    <row r="375" spans="1:2" x14ac:dyDescent="0.2">
      <c r="B375" s="433" t="s">
        <v>1293</v>
      </c>
    </row>
    <row r="376" spans="1:2" x14ac:dyDescent="0.2">
      <c r="B376" s="433" t="s">
        <v>1294</v>
      </c>
    </row>
    <row r="377" spans="1:2" x14ac:dyDescent="0.2">
      <c r="A377" s="428" t="s">
        <v>366</v>
      </c>
      <c r="B377" s="432" t="str">
        <f>IF($A$1="Português",B378,IF($A$1="English",B379,IF($A$1="Español",B380,IF($A$1="Français",B381,))))</f>
        <v>Poderá ser efectuada publicidade impressa no Catálogo ou Guia de Visitante, a qual será objecto de um contrato específico, onde constarão as respectivas condições da responsabilidade do editor.</v>
      </c>
    </row>
    <row r="378" spans="1:2" x14ac:dyDescent="0.2">
      <c r="B378" s="433" t="s">
        <v>1295</v>
      </c>
    </row>
    <row r="379" spans="1:2" x14ac:dyDescent="0.2">
      <c r="B379" s="433" t="s">
        <v>1296</v>
      </c>
    </row>
    <row r="380" spans="1:2" x14ac:dyDescent="0.2">
      <c r="B380" s="433" t="s">
        <v>1297</v>
      </c>
    </row>
    <row r="381" spans="1:2" x14ac:dyDescent="0.2">
      <c r="B381" s="433" t="s">
        <v>1298</v>
      </c>
    </row>
    <row r="382" spans="1:2" x14ac:dyDescent="0.2">
      <c r="A382" s="428" t="s">
        <v>367</v>
      </c>
      <c r="B382" s="432" t="str">
        <f>IF($A$1="Português",B383,IF($A$1="English",B384,IF($A$1="Español",B385,IF($A$1="Français",B386,))))</f>
        <v>O stand deverá permanecer aberto durante as horas de funcionamento do certame, devendo ser assegurada a presença permanente de um representante do expositor junto ao mesmo.</v>
      </c>
    </row>
    <row r="383" spans="1:2" x14ac:dyDescent="0.2">
      <c r="B383" s="429" t="s">
        <v>1299</v>
      </c>
    </row>
    <row r="384" spans="1:2" x14ac:dyDescent="0.2">
      <c r="B384" s="429" t="s">
        <v>1300</v>
      </c>
    </row>
    <row r="385" spans="1:2" x14ac:dyDescent="0.2">
      <c r="B385" s="429" t="s">
        <v>1301</v>
      </c>
    </row>
    <row r="386" spans="1:2" x14ac:dyDescent="0.2">
      <c r="B386" s="429" t="s">
        <v>1302</v>
      </c>
    </row>
    <row r="387" spans="1:2" ht="22.5" x14ac:dyDescent="0.2">
      <c r="A387" s="428" t="s">
        <v>368</v>
      </c>
      <c r="B387" s="432" t="str">
        <f>IF($A$1="Português",B388,IF($A$1="English",B389,IF($A$1="Español",B390,IF($A$1="Français",B391,))))</f>
        <v>A publicidade no interior do recinto da Feira deverá respeitar as normas do “Código de Práticas Legais em Matéria de Publicidade” da Câmara de Comércio Internacional. Não é permitida a publicidade (estática ou dinâmica) fora dos stands, nem em qualquer parte do recinto, salvo nas zonas habilitadas, para tal efeito, pela Organização, e segundo as tarifas estipuladas.</v>
      </c>
    </row>
    <row r="388" spans="1:2" ht="22.5" x14ac:dyDescent="0.2">
      <c r="B388" s="429" t="s">
        <v>1303</v>
      </c>
    </row>
    <row r="389" spans="1:2" ht="22.5" x14ac:dyDescent="0.2">
      <c r="B389" s="429" t="s">
        <v>1304</v>
      </c>
    </row>
    <row r="390" spans="1:2" ht="22.5" x14ac:dyDescent="0.2">
      <c r="B390" s="429" t="s">
        <v>1305</v>
      </c>
    </row>
    <row r="391" spans="1:2" ht="22.5" x14ac:dyDescent="0.2">
      <c r="B391" s="429" t="s">
        <v>1306</v>
      </c>
    </row>
    <row r="392" spans="1:2" ht="90" x14ac:dyDescent="0.2">
      <c r="A392" s="428" t="s">
        <v>369</v>
      </c>
      <c r="B392" s="432" t="str">
        <f>IF($A$1="Português",B393,IF($A$1="English",B394,IF($A$1="Español",B395,IF($A$1="Français",B396,))))</f>
        <v>São proibidas ao expositor e constituem objecto de sanções que podem ir até ao encerramento do stand:
A publicidade não comercial
A publicidade que estabelece comparação directa com artigos e/ou produtos de outro, expositor ou não;
A distribuição de publicações e/ou material de propaganda fora dos respectivos stands, salvo com autorização expressa da FIL, dada por escrito;
Toda a publicidade susceptível de por qualquer forma prejudicar ou incomodar os expositores ou visitantes;
A colocação de letreiros ou objectos que ultrapassem os limites do stand;
A distribuição de balões cheios com gás mais leve do que o ar;
A propaganda de outros produtos que não os apresentados e/ou de outra actividade industrial e/ou comercial que não a sua.</v>
      </c>
    </row>
    <row r="393" spans="1:2" ht="90" x14ac:dyDescent="0.2">
      <c r="B393" s="429" t="s">
        <v>1307</v>
      </c>
    </row>
    <row r="394" spans="1:2" ht="90" x14ac:dyDescent="0.2">
      <c r="B394" s="429" t="s">
        <v>1308</v>
      </c>
    </row>
    <row r="395" spans="1:2" ht="90" x14ac:dyDescent="0.2">
      <c r="B395" s="429" t="s">
        <v>1309</v>
      </c>
    </row>
    <row r="396" spans="1:2" ht="90" x14ac:dyDescent="0.2">
      <c r="B396" s="429" t="s">
        <v>1310</v>
      </c>
    </row>
    <row r="397" spans="1:2" ht="33.75" x14ac:dyDescent="0.2">
      <c r="A397" s="428" t="s">
        <v>370</v>
      </c>
      <c r="B397" s="432" t="str">
        <f>IF($A$1="Português",B398,IF($A$1="English",B399,IF($A$1="Español",B400,IF($A$1="Français",B401,))))</f>
        <v>Devem constituir objecto de autorização expressa da FIL, dada por escrito:
A realização de testes ou concursos;
A instalação de aparelhos sonoros nos stands, os quais não devem ultrapassar os 60 Db.</v>
      </c>
    </row>
    <row r="398" spans="1:2" ht="33.75" x14ac:dyDescent="0.2">
      <c r="B398" s="429" t="s">
        <v>1311</v>
      </c>
    </row>
    <row r="399" spans="1:2" ht="33.75" x14ac:dyDescent="0.2">
      <c r="B399" s="429" t="s">
        <v>1312</v>
      </c>
    </row>
    <row r="400" spans="1:2" ht="33.75" x14ac:dyDescent="0.2">
      <c r="B400" s="429" t="s">
        <v>1313</v>
      </c>
    </row>
    <row r="401" spans="1:2" ht="33.75" x14ac:dyDescent="0.2">
      <c r="B401" s="429" t="s">
        <v>1314</v>
      </c>
    </row>
    <row r="402" spans="1:2" x14ac:dyDescent="0.2">
      <c r="A402" s="428" t="s">
        <v>371</v>
      </c>
      <c r="B402" s="432" t="str">
        <f>IF($A$1="Português",B403,IF($A$1="English",B404,IF($A$1="Español",B405,IF($A$1="Français",B406,))))</f>
        <v>Sempre que o entender, A FIL poderá organizar ou autorizar visitas colectivas ao certame (ou outras manifestações), as quais serão efectuadas sob a sua responsabilidade.</v>
      </c>
    </row>
    <row r="403" spans="1:2" x14ac:dyDescent="0.2">
      <c r="B403" s="429" t="s">
        <v>1315</v>
      </c>
    </row>
    <row r="404" spans="1:2" x14ac:dyDescent="0.2">
      <c r="B404" s="429" t="s">
        <v>1316</v>
      </c>
    </row>
    <row r="405" spans="1:2" x14ac:dyDescent="0.2">
      <c r="B405" s="433" t="s">
        <v>1317</v>
      </c>
    </row>
    <row r="406" spans="1:2" x14ac:dyDescent="0.2">
      <c r="B406" s="433" t="s">
        <v>1318</v>
      </c>
    </row>
    <row r="407" spans="1:2" x14ac:dyDescent="0.2">
      <c r="A407" s="428" t="s">
        <v>372</v>
      </c>
      <c r="B407" s="432" t="str">
        <f>IF($A$1="Português",B408,IF($A$1="English",B409,IF($A$1="Español",B410,IF($A$1="Français",B411,))))</f>
        <v>A Feira dispõe de fotógrafo Oficial, cuja actividade poderá ser requisitada aos Serviços da FIL, mediante contrato próprio, do qual constam as respectivas condições.</v>
      </c>
    </row>
    <row r="408" spans="1:2" x14ac:dyDescent="0.2">
      <c r="B408" s="433" t="s">
        <v>1319</v>
      </c>
    </row>
    <row r="409" spans="1:2" x14ac:dyDescent="0.2">
      <c r="B409" s="433" t="s">
        <v>1320</v>
      </c>
    </row>
    <row r="410" spans="1:2" x14ac:dyDescent="0.2">
      <c r="B410" s="433" t="s">
        <v>1321</v>
      </c>
    </row>
    <row r="411" spans="1:2" x14ac:dyDescent="0.2">
      <c r="B411" s="429" t="s">
        <v>1322</v>
      </c>
    </row>
    <row r="412" spans="1:2" ht="33.75" x14ac:dyDescent="0.2">
      <c r="A412" s="428" t="s">
        <v>373</v>
      </c>
      <c r="B412" s="427" t="str">
        <f>IF($A$1="Português",B413,IF($A$1="English",B414,IF($A$1="Español",B415,IF($A$1="Français",B416,))))</f>
        <v>Nenhum dos produtos ou equipamentos expostos pode ser reproduzido, desenhado ou fotografado sem autorização escrita dos respectivos expositores. Com exclusão do fotógrafo Oficial da Feira, a entidade autorizada pelo expositor só poderá operar depois de devidamente credenciada pelos Serviços competentes da FIL, com a antecedência mínima de 48 horas relativamente à data da inauguração da respectiva manifestação.</v>
      </c>
    </row>
    <row r="413" spans="1:2" ht="33.75" x14ac:dyDescent="0.2">
      <c r="B413" s="429" t="s">
        <v>1323</v>
      </c>
    </row>
    <row r="414" spans="1:2" ht="33.75" x14ac:dyDescent="0.2">
      <c r="B414" s="429" t="s">
        <v>1324</v>
      </c>
    </row>
    <row r="415" spans="1:2" ht="33.75" x14ac:dyDescent="0.2">
      <c r="B415" s="429" t="s">
        <v>1325</v>
      </c>
    </row>
    <row r="416" spans="1:2" ht="33.75" x14ac:dyDescent="0.2">
      <c r="B416" s="429" t="s">
        <v>1326</v>
      </c>
    </row>
    <row r="417" spans="1:2" ht="22.5" x14ac:dyDescent="0.2">
      <c r="A417" s="428" t="s">
        <v>374</v>
      </c>
      <c r="B417" s="432" t="str">
        <f>IF($A$1="Português",B418,IF($A$1="English",B419,IF($A$1="Español",B420,IF($A$1="Français",B421,))))</f>
        <v>A FIL poderá mandar reproduzir, fotografar ou filmar os artigos expostos nos stands e utilizar as r espectivas reproduções para fins exclusivamente relacionados com a sua actividade, nomeadamente a produção de material promocional.</v>
      </c>
    </row>
    <row r="418" spans="1:2" ht="22.5" x14ac:dyDescent="0.2">
      <c r="B418" s="429" t="s">
        <v>1327</v>
      </c>
    </row>
    <row r="419" spans="1:2" ht="22.5" x14ac:dyDescent="0.2">
      <c r="B419" s="429" t="s">
        <v>1328</v>
      </c>
    </row>
    <row r="420" spans="1:2" ht="22.5" x14ac:dyDescent="0.2">
      <c r="B420" s="429" t="s">
        <v>1329</v>
      </c>
    </row>
    <row r="421" spans="1:2" ht="22.5" x14ac:dyDescent="0.2">
      <c r="B421" s="429" t="s">
        <v>1330</v>
      </c>
    </row>
    <row r="422" spans="1:2" x14ac:dyDescent="0.2">
      <c r="A422" s="428" t="s">
        <v>375</v>
      </c>
      <c r="B422" s="432" t="str">
        <f>IF($A$1="Português",B423,IF($A$1="English",B424,IF($A$1="Español",B425,IF($A$1="Français",B426,))))</f>
        <v>As fotografias ou filmagens dos stands fora das horas de funcionamento do certame carecem de autorização da FIL, dada por escrito.</v>
      </c>
    </row>
    <row r="423" spans="1:2" x14ac:dyDescent="0.2">
      <c r="B423" s="433" t="s">
        <v>1331</v>
      </c>
    </row>
    <row r="424" spans="1:2" x14ac:dyDescent="0.2">
      <c r="B424" s="433" t="s">
        <v>1332</v>
      </c>
    </row>
    <row r="425" spans="1:2" x14ac:dyDescent="0.2">
      <c r="B425" s="433" t="s">
        <v>1333</v>
      </c>
    </row>
    <row r="426" spans="1:2" x14ac:dyDescent="0.2">
      <c r="B426" s="433" t="s">
        <v>1334</v>
      </c>
    </row>
    <row r="427" spans="1:2" ht="22.5" x14ac:dyDescent="0.2">
      <c r="A427" s="428" t="s">
        <v>376</v>
      </c>
      <c r="B427" s="432" t="str">
        <f>IF($A$1="Português",B428,IF($A$1="English",B429,IF($A$1="Español",B430,IF($A$1="Français",B431,))))</f>
        <v>Os expositores poderão utilizar os Auditórios do Centro de Reuniões da FIL durante o período de funcionamento do certame, desde que as realizações sejam previamente apresentadas e aprovadas pela FIL, mediante o pagamento do preço de acordo com a Tabela em vigor.</v>
      </c>
    </row>
    <row r="428" spans="1:2" ht="22.5" x14ac:dyDescent="0.2">
      <c r="B428" s="429" t="s">
        <v>1335</v>
      </c>
    </row>
    <row r="429" spans="1:2" x14ac:dyDescent="0.2">
      <c r="B429" s="433" t="s">
        <v>1336</v>
      </c>
    </row>
    <row r="430" spans="1:2" ht="22.5" x14ac:dyDescent="0.2">
      <c r="B430" s="429" t="s">
        <v>1337</v>
      </c>
    </row>
    <row r="431" spans="1:2" ht="22.5" x14ac:dyDescent="0.2">
      <c r="B431" s="429" t="s">
        <v>1338</v>
      </c>
    </row>
    <row r="432" spans="1:2" x14ac:dyDescent="0.2">
      <c r="A432" s="428" t="s">
        <v>377</v>
      </c>
      <c r="B432" s="432" t="str">
        <f>IF($A$1="Português",B433,IF($A$1="English",B434,IF($A$1="Español",B435,IF($A$1="Français",B436,))))</f>
        <v>Em matéria de protecção sobre propriedade industrial, aplicam-se as disposições da legislação em vigor independentemente do que fica a constar deste Regulamento.</v>
      </c>
    </row>
    <row r="433" spans="1:2" x14ac:dyDescent="0.2">
      <c r="B433" s="433" t="s">
        <v>1339</v>
      </c>
    </row>
    <row r="434" spans="1:2" x14ac:dyDescent="0.2">
      <c r="B434" s="433" t="s">
        <v>1340</v>
      </c>
    </row>
    <row r="435" spans="1:2" x14ac:dyDescent="0.2">
      <c r="B435" s="433" t="s">
        <v>1341</v>
      </c>
    </row>
    <row r="436" spans="1:2" x14ac:dyDescent="0.2">
      <c r="B436" s="429" t="s">
        <v>1342</v>
      </c>
    </row>
    <row r="437" spans="1:2" ht="22.5" x14ac:dyDescent="0.2">
      <c r="A437" s="428" t="s">
        <v>378</v>
      </c>
      <c r="B437" s="432" t="str">
        <f>IF($A$1="Português",B438,IF($A$1="English",B439,IF($A$1="Español",B440,IF($A$1="Français",B441,))))</f>
        <v>Os expositores comprometem-se inequivocamente a respeitar todas as normas do presente Regulamento Geral da Feira Internacional de Lisboa, conforme declaração expressa nos Boletins de Inscrição.</v>
      </c>
    </row>
    <row r="438" spans="1:2" x14ac:dyDescent="0.2">
      <c r="B438" s="433" t="s">
        <v>1343</v>
      </c>
    </row>
    <row r="439" spans="1:2" x14ac:dyDescent="0.2">
      <c r="B439" s="429" t="s">
        <v>1344</v>
      </c>
    </row>
    <row r="440" spans="1:2" x14ac:dyDescent="0.2">
      <c r="B440" s="433" t="s">
        <v>1345</v>
      </c>
    </row>
    <row r="441" spans="1:2" ht="22.5" x14ac:dyDescent="0.2">
      <c r="B441" s="429" t="s">
        <v>1346</v>
      </c>
    </row>
    <row r="442" spans="1:2" ht="33.75" x14ac:dyDescent="0.2">
      <c r="A442" s="428" t="s">
        <v>379</v>
      </c>
      <c r="B442" s="432" t="str">
        <f>IF($A$1="Português",B443,IF($A$1="English",B444,IF($A$1="Español",B445,IF($A$1="Français",B446,))))</f>
        <v>Em caso de litígio quanto à interpretação ou execução deste regulamento ou de outros documentos que o complementem, bem como a factos relativos à participação dos expositores em certames ou manifestações organizadas pela Lisboa–Feiras, Congressos e Eventos/Feira Internacional de Lisboa, as partes estipulam como competente o Tribunal da Comarca de Lisboa, com expressa renúncia a qualquer outro.</v>
      </c>
    </row>
    <row r="443" spans="1:2" ht="33.75" x14ac:dyDescent="0.2">
      <c r="B443" s="429" t="s">
        <v>1347</v>
      </c>
    </row>
    <row r="444" spans="1:2" ht="33.75" x14ac:dyDescent="0.2">
      <c r="B444" s="429" t="s">
        <v>1348</v>
      </c>
    </row>
    <row r="445" spans="1:2" ht="33.75" x14ac:dyDescent="0.2">
      <c r="B445" s="429" t="s">
        <v>1349</v>
      </c>
    </row>
    <row r="446" spans="1:2" ht="33.75" x14ac:dyDescent="0.2">
      <c r="B446" s="429" t="s">
        <v>1350</v>
      </c>
    </row>
  </sheetData>
  <sheetProtection selectLockedCells="1"/>
  <printOptions horizontalCentered="1"/>
  <pageMargins left="0" right="0" top="0.35433070866141736"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9</vt:i4>
      </vt:variant>
      <vt:variant>
        <vt:lpstr>Intervalos com Nome</vt:lpstr>
      </vt:variant>
      <vt:variant>
        <vt:i4>3</vt:i4>
      </vt:variant>
    </vt:vector>
  </HeadingPairs>
  <TitlesOfParts>
    <vt:vector size="12" baseType="lpstr">
      <vt:lpstr>Espaço</vt:lpstr>
      <vt:lpstr>Normas</vt:lpstr>
      <vt:lpstr>Regulamento</vt:lpstr>
      <vt:lpstr>T1</vt:lpstr>
      <vt:lpstr>T2</vt:lpstr>
      <vt:lpstr>N1</vt:lpstr>
      <vt:lpstr>N2</vt:lpstr>
      <vt:lpstr>R1</vt:lpstr>
      <vt:lpstr>R2</vt:lpstr>
      <vt:lpstr>Espaço!Área_de_Impressão</vt:lpstr>
      <vt:lpstr>Normas!Área_de_Impressão</vt:lpstr>
      <vt:lpstr>Regulamento!Área_de_Impressão</vt:lpstr>
    </vt:vector>
  </TitlesOfParts>
  <Company>AIP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mplopes01</dc:creator>
  <cp:lastModifiedBy>Dália Palma</cp:lastModifiedBy>
  <cp:lastPrinted>2023-05-17T11:31:21Z</cp:lastPrinted>
  <dcterms:created xsi:type="dcterms:W3CDTF">2010-07-14T14:04:12Z</dcterms:created>
  <dcterms:modified xsi:type="dcterms:W3CDTF">2023-09-26T08:12:51Z</dcterms:modified>
</cp:coreProperties>
</file>